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Č11 - TSO 2. SK" sheetId="2" r:id="rId2"/>
    <sheet name="Č21 - Oprava přejezdu P19..." sheetId="3" r:id="rId3"/>
    <sheet name="Č33 - Nástupištní hrana" sheetId="4" r:id="rId4"/>
    <sheet name="Č41 - Práce na zab.zař." sheetId="5" r:id="rId5"/>
    <sheet name="Č51 - VRN" sheetId="6" r:id="rId6"/>
    <sheet name="Pokyny pro vyplnění" sheetId="7" r:id="rId7"/>
  </sheets>
  <definedNames>
    <definedName name="_xlnm.Print_Area" localSheetId="0">'Rekapitulace zakázky'!$D$4:$AO$33,'Rekapitulace zakázky'!$C$39:$AQ$62</definedName>
    <definedName name="_xlnm.Print_Titles" localSheetId="0">'Rekapitulace zakázky'!$49:$49</definedName>
    <definedName name="_xlnm._FilterDatabase" localSheetId="1" hidden="1">'Č11 - TSO 2. SK'!$C$83:$K$227</definedName>
    <definedName name="_xlnm.Print_Area" localSheetId="1">'Č11 - TSO 2. SK'!$C$4:$J$38,'Č11 - TSO 2. SK'!$C$44:$J$63,'Č11 - TSO 2. SK'!$C$69:$K$227</definedName>
    <definedName name="_xlnm.Print_Titles" localSheetId="1">'Č11 - TSO 2. SK'!$83:$83</definedName>
    <definedName name="_xlnm._FilterDatabase" localSheetId="2" hidden="1">'Č21 - Oprava přejezdu P19...'!$C$84:$K$129</definedName>
    <definedName name="_xlnm.Print_Area" localSheetId="2">'Č21 - Oprava přejezdu P19...'!$C$4:$J$38,'Č21 - Oprava přejezdu P19...'!$C$44:$J$64,'Č21 - Oprava přejezdu P19...'!$C$70:$K$129</definedName>
    <definedName name="_xlnm.Print_Titles" localSheetId="2">'Č21 - Oprava přejezdu P19...'!$84:$84</definedName>
    <definedName name="_xlnm._FilterDatabase" localSheetId="3" hidden="1">'Č33 - Nástupištní hrana'!$C$83:$K$102</definedName>
    <definedName name="_xlnm.Print_Area" localSheetId="3">'Č33 - Nástupištní hrana'!$C$4:$J$38,'Č33 - Nástupištní hrana'!$C$44:$J$63,'Č33 - Nástupištní hrana'!$C$69:$K$102</definedName>
    <definedName name="_xlnm.Print_Titles" localSheetId="3">'Č33 - Nástupištní hrana'!$83:$83</definedName>
    <definedName name="_xlnm._FilterDatabase" localSheetId="4" hidden="1">'Č41 - Práce na zab.zař.'!$C$82:$K$90</definedName>
    <definedName name="_xlnm.Print_Area" localSheetId="4">'Č41 - Práce na zab.zař.'!$C$4:$J$38,'Č41 - Práce na zab.zař.'!$C$44:$J$62,'Č41 - Práce na zab.zař.'!$C$68:$K$90</definedName>
    <definedName name="_xlnm.Print_Titles" localSheetId="4">'Č41 - Práce na zab.zař.'!$82:$82</definedName>
    <definedName name="_xlnm._FilterDatabase" localSheetId="5" hidden="1">'Č51 - VRN'!$C$82:$K$96</definedName>
    <definedName name="_xlnm.Print_Area" localSheetId="5">'Č51 - VRN'!$C$4:$J$38,'Č51 - VRN'!$C$44:$J$62,'Č51 - VRN'!$C$68:$K$96</definedName>
    <definedName name="_xlnm.Print_Titles" localSheetId="5">'Č51 - VRN'!$82:$82</definedName>
  </definedNames>
  <calcPr/>
</workbook>
</file>

<file path=xl/calcChain.xml><?xml version="1.0" encoding="utf-8"?>
<calcChain xmlns="http://schemas.openxmlformats.org/spreadsheetml/2006/main">
  <c i="1" r="AY61"/>
  <c r="AX61"/>
  <c i="6"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9"/>
  <c r="BH89"/>
  <c r="BF89"/>
  <c r="BE89"/>
  <c r="T89"/>
  <c r="R89"/>
  <c r="P89"/>
  <c r="BK89"/>
  <c r="J89"/>
  <c r="BG89"/>
  <c r="BI88"/>
  <c r="BH88"/>
  <c r="BF88"/>
  <c r="BE88"/>
  <c r="T88"/>
  <c r="R88"/>
  <c r="P88"/>
  <c r="BK88"/>
  <c r="J88"/>
  <c r="BG88"/>
  <c r="BI87"/>
  <c r="BH87"/>
  <c r="BF87"/>
  <c r="BE87"/>
  <c r="T87"/>
  <c r="R87"/>
  <c r="P87"/>
  <c r="BK87"/>
  <c r="J87"/>
  <c r="BG87"/>
  <c r="BI86"/>
  <c r="BH86"/>
  <c r="BF86"/>
  <c r="BE86"/>
  <c r="T86"/>
  <c r="R86"/>
  <c r="P86"/>
  <c r="BK86"/>
  <c r="J86"/>
  <c r="BG86"/>
  <c r="BI85"/>
  <c r="F36"/>
  <c i="1" r="BD61"/>
  <c i="6" r="BH85"/>
  <c r="F35"/>
  <c i="1" r="BC61"/>
  <c i="6" r="BF85"/>
  <c r="J33"/>
  <c i="1" r="AW61"/>
  <c i="6" r="F33"/>
  <c i="1" r="BA61"/>
  <c i="6" r="BE85"/>
  <c r="J32"/>
  <c i="1" r="AV61"/>
  <c i="6" r="F32"/>
  <c i="1" r="AZ61"/>
  <c i="6" r="T85"/>
  <c r="T84"/>
  <c r="T83"/>
  <c r="R85"/>
  <c r="R84"/>
  <c r="R83"/>
  <c r="P85"/>
  <c r="P84"/>
  <c r="P83"/>
  <c i="1" r="AU61"/>
  <c i="6" r="BK85"/>
  <c r="BK84"/>
  <c r="J84"/>
  <c r="BK83"/>
  <c r="J83"/>
  <c r="J60"/>
  <c r="J29"/>
  <c i="1" r="AG61"/>
  <c i="6" r="J85"/>
  <c r="BG85"/>
  <c r="F34"/>
  <c i="1" r="BB61"/>
  <c i="6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59"/>
  <c r="AX59"/>
  <c i="5"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BH88"/>
  <c r="BF88"/>
  <c r="BE88"/>
  <c r="T88"/>
  <c r="R88"/>
  <c r="P88"/>
  <c r="BK88"/>
  <c r="J88"/>
  <c r="BG88"/>
  <c r="BI87"/>
  <c r="BH87"/>
  <c r="BF87"/>
  <c r="BE87"/>
  <c r="T87"/>
  <c r="R87"/>
  <c r="P87"/>
  <c r="BK87"/>
  <c r="J87"/>
  <c r="BG87"/>
  <c r="BI86"/>
  <c r="BH86"/>
  <c r="BF86"/>
  <c r="BE86"/>
  <c r="T86"/>
  <c r="R86"/>
  <c r="P86"/>
  <c r="BK86"/>
  <c r="J86"/>
  <c r="BG86"/>
  <c r="BI85"/>
  <c r="F36"/>
  <c i="1" r="BD59"/>
  <c i="5" r="BH85"/>
  <c r="F35"/>
  <c i="1" r="BC59"/>
  <c i="5" r="BF85"/>
  <c r="J33"/>
  <c i="1" r="AW59"/>
  <c i="5" r="F33"/>
  <c i="1" r="BA59"/>
  <c i="5" r="BE85"/>
  <c r="J32"/>
  <c i="1" r="AV59"/>
  <c i="5" r="F32"/>
  <c i="1" r="AZ59"/>
  <c i="5" r="T85"/>
  <c r="T84"/>
  <c r="T83"/>
  <c r="R85"/>
  <c r="R84"/>
  <c r="R83"/>
  <c r="P85"/>
  <c r="P84"/>
  <c r="P83"/>
  <c i="1" r="AU59"/>
  <c i="5" r="BK85"/>
  <c r="BK84"/>
  <c r="J84"/>
  <c r="BK83"/>
  <c r="J83"/>
  <c r="J60"/>
  <c r="J29"/>
  <c i="1" r="AG59"/>
  <c i="5" r="J85"/>
  <c r="BG85"/>
  <c r="F34"/>
  <c i="1" r="BB59"/>
  <c i="5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57"/>
  <c r="AX57"/>
  <c i="4" r="BI101"/>
  <c r="BH101"/>
  <c r="BF101"/>
  <c r="BE101"/>
  <c r="T101"/>
  <c r="R101"/>
  <c r="P101"/>
  <c r="BK101"/>
  <c r="J101"/>
  <c r="BG101"/>
  <c r="BI98"/>
  <c r="BH98"/>
  <c r="BF98"/>
  <c r="BE98"/>
  <c r="T98"/>
  <c r="R98"/>
  <c r="P98"/>
  <c r="BK98"/>
  <c r="J98"/>
  <c r="BG98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0"/>
  <c r="BH90"/>
  <c r="BF90"/>
  <c r="BE90"/>
  <c r="T90"/>
  <c r="R90"/>
  <c r="P90"/>
  <c r="BK90"/>
  <c r="J90"/>
  <c r="BG90"/>
  <c r="BI87"/>
  <c r="F36"/>
  <c i="1" r="BD57"/>
  <c i="4" r="BH87"/>
  <c r="F35"/>
  <c i="1" r="BC57"/>
  <c i="4" r="BF87"/>
  <c r="J33"/>
  <c i="1" r="AW57"/>
  <c i="4" r="F33"/>
  <c i="1" r="BA57"/>
  <c i="4" r="BE87"/>
  <c r="J32"/>
  <c i="1" r="AV57"/>
  <c i="4" r="F32"/>
  <c i="1" r="AZ57"/>
  <c i="4" r="T87"/>
  <c r="T86"/>
  <c r="T85"/>
  <c r="T84"/>
  <c r="R87"/>
  <c r="R86"/>
  <c r="R85"/>
  <c r="R84"/>
  <c r="P87"/>
  <c r="P86"/>
  <c r="P85"/>
  <c r="P84"/>
  <c i="1" r="AU57"/>
  <c i="4" r="BK87"/>
  <c r="BK86"/>
  <c r="J86"/>
  <c r="BK85"/>
  <c r="J85"/>
  <c r="BK84"/>
  <c r="J84"/>
  <c r="J60"/>
  <c r="J29"/>
  <c i="1" r="AG57"/>
  <c i="4" r="J87"/>
  <c r="BG87"/>
  <c r="F34"/>
  <c i="1" r="BB57"/>
  <c i="4" r="J62"/>
  <c r="J61"/>
  <c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AY55"/>
  <c r="AX55"/>
  <c i="3" r="BI127"/>
  <c r="BH127"/>
  <c r="BF127"/>
  <c r="BE127"/>
  <c r="T127"/>
  <c r="R127"/>
  <c r="P127"/>
  <c r="BK127"/>
  <c r="J127"/>
  <c r="BG127"/>
  <c r="BI123"/>
  <c r="BH123"/>
  <c r="BF123"/>
  <c r="BE123"/>
  <c r="T123"/>
  <c r="T122"/>
  <c r="R123"/>
  <c r="R122"/>
  <c r="P123"/>
  <c r="P122"/>
  <c r="BK123"/>
  <c r="BK122"/>
  <c r="J122"/>
  <c r="J123"/>
  <c r="BG123"/>
  <c r="J63"/>
  <c r="BI119"/>
  <c r="BH119"/>
  <c r="BF119"/>
  <c r="BE119"/>
  <c r="T119"/>
  <c r="R119"/>
  <c r="P119"/>
  <c r="BK119"/>
  <c r="J119"/>
  <c r="BG119"/>
  <c r="BI116"/>
  <c r="BH116"/>
  <c r="BF116"/>
  <c r="BE116"/>
  <c r="T116"/>
  <c r="R116"/>
  <c r="P116"/>
  <c r="BK116"/>
  <c r="J116"/>
  <c r="BG116"/>
  <c r="BI113"/>
  <c r="BH113"/>
  <c r="BF113"/>
  <c r="BE113"/>
  <c r="T113"/>
  <c r="R113"/>
  <c r="P113"/>
  <c r="BK113"/>
  <c r="J113"/>
  <c r="BG113"/>
  <c r="BI110"/>
  <c r="BH110"/>
  <c r="BF110"/>
  <c r="BE110"/>
  <c r="T110"/>
  <c r="R110"/>
  <c r="P110"/>
  <c r="BK110"/>
  <c r="J110"/>
  <c r="BG110"/>
  <c r="BI106"/>
  <c r="BH106"/>
  <c r="BF106"/>
  <c r="BE106"/>
  <c r="T106"/>
  <c r="R106"/>
  <c r="P106"/>
  <c r="BK106"/>
  <c r="J106"/>
  <c r="BG106"/>
  <c r="BI102"/>
  <c r="BH102"/>
  <c r="BF102"/>
  <c r="BE102"/>
  <c r="T102"/>
  <c r="R102"/>
  <c r="P102"/>
  <c r="BK102"/>
  <c r="J102"/>
  <c r="BG102"/>
  <c r="BI98"/>
  <c r="BH98"/>
  <c r="BF98"/>
  <c r="BE98"/>
  <c r="T98"/>
  <c r="R98"/>
  <c r="P98"/>
  <c r="BK98"/>
  <c r="J98"/>
  <c r="BG98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8"/>
  <c r="F36"/>
  <c i="1" r="BD55"/>
  <c i="3" r="BH88"/>
  <c r="F35"/>
  <c i="1" r="BC55"/>
  <c i="3" r="BF88"/>
  <c r="J33"/>
  <c i="1" r="AW55"/>
  <c i="3" r="F33"/>
  <c i="1" r="BA55"/>
  <c i="3" r="BE88"/>
  <c r="J32"/>
  <c i="1" r="AV55"/>
  <c i="3" r="F32"/>
  <c i="1" r="AZ55"/>
  <c i="3" r="T88"/>
  <c r="T87"/>
  <c r="T86"/>
  <c r="T85"/>
  <c r="R88"/>
  <c r="R87"/>
  <c r="R86"/>
  <c r="R85"/>
  <c r="P88"/>
  <c r="P87"/>
  <c r="P86"/>
  <c r="P85"/>
  <c i="1" r="AU55"/>
  <c i="3" r="BK88"/>
  <c r="BK87"/>
  <c r="J87"/>
  <c r="BK86"/>
  <c r="J86"/>
  <c r="BK85"/>
  <c r="J85"/>
  <c r="J60"/>
  <c r="J29"/>
  <c i="1" r="AG55"/>
  <c i="3" r="J88"/>
  <c r="BG88"/>
  <c r="F34"/>
  <c i="1" r="BB55"/>
  <c i="3" r="J62"/>
  <c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53"/>
  <c r="AX53"/>
  <c i="2" r="BI223"/>
  <c r="BH223"/>
  <c r="BF223"/>
  <c r="BE223"/>
  <c r="T223"/>
  <c r="R223"/>
  <c r="P223"/>
  <c r="BK223"/>
  <c r="J223"/>
  <c r="BG223"/>
  <c r="BI220"/>
  <c r="BH220"/>
  <c r="BF220"/>
  <c r="BE220"/>
  <c r="T220"/>
  <c r="R220"/>
  <c r="P220"/>
  <c r="BK220"/>
  <c r="J220"/>
  <c r="BG220"/>
  <c r="BI217"/>
  <c r="BH217"/>
  <c r="BF217"/>
  <c r="BE217"/>
  <c r="T217"/>
  <c r="R217"/>
  <c r="P217"/>
  <c r="BK217"/>
  <c r="J217"/>
  <c r="BG217"/>
  <c r="BI214"/>
  <c r="BH214"/>
  <c r="BF214"/>
  <c r="BE214"/>
  <c r="T214"/>
  <c r="R214"/>
  <c r="P214"/>
  <c r="BK214"/>
  <c r="J214"/>
  <c r="BG214"/>
  <c r="BI211"/>
  <c r="BH211"/>
  <c r="BF211"/>
  <c r="BE211"/>
  <c r="T211"/>
  <c r="R211"/>
  <c r="P211"/>
  <c r="BK211"/>
  <c r="J211"/>
  <c r="BG211"/>
  <c r="BI210"/>
  <c r="BH210"/>
  <c r="BF210"/>
  <c r="BE210"/>
  <c r="T210"/>
  <c r="R210"/>
  <c r="P210"/>
  <c r="BK210"/>
  <c r="J210"/>
  <c r="BG210"/>
  <c r="BI208"/>
  <c r="BH208"/>
  <c r="BF208"/>
  <c r="BE208"/>
  <c r="T208"/>
  <c r="R208"/>
  <c r="P208"/>
  <c r="BK208"/>
  <c r="J208"/>
  <c r="BG208"/>
  <c r="BI206"/>
  <c r="BH206"/>
  <c r="BF206"/>
  <c r="BE206"/>
  <c r="T206"/>
  <c r="R206"/>
  <c r="P206"/>
  <c r="BK206"/>
  <c r="J206"/>
  <c r="BG206"/>
  <c r="BI204"/>
  <c r="BH204"/>
  <c r="BF204"/>
  <c r="BE204"/>
  <c r="T204"/>
  <c r="R204"/>
  <c r="P204"/>
  <c r="BK204"/>
  <c r="J204"/>
  <c r="BG204"/>
  <c r="BI202"/>
  <c r="BH202"/>
  <c r="BF202"/>
  <c r="BE202"/>
  <c r="T202"/>
  <c r="R202"/>
  <c r="P202"/>
  <c r="BK202"/>
  <c r="J202"/>
  <c r="BG202"/>
  <c r="BI199"/>
  <c r="BH199"/>
  <c r="BF199"/>
  <c r="BE199"/>
  <c r="T199"/>
  <c r="R199"/>
  <c r="P199"/>
  <c r="BK199"/>
  <c r="J199"/>
  <c r="BG199"/>
  <c r="BI196"/>
  <c r="BH196"/>
  <c r="BF196"/>
  <c r="BE196"/>
  <c r="T196"/>
  <c r="R196"/>
  <c r="P196"/>
  <c r="BK196"/>
  <c r="J196"/>
  <c r="BG196"/>
  <c r="BI194"/>
  <c r="BH194"/>
  <c r="BF194"/>
  <c r="BE194"/>
  <c r="T194"/>
  <c r="R194"/>
  <c r="P194"/>
  <c r="BK194"/>
  <c r="J194"/>
  <c r="BG194"/>
  <c r="BI192"/>
  <c r="BH192"/>
  <c r="BF192"/>
  <c r="BE192"/>
  <c r="T192"/>
  <c r="R192"/>
  <c r="P192"/>
  <c r="BK192"/>
  <c r="J192"/>
  <c r="BG192"/>
  <c r="BI190"/>
  <c r="BH190"/>
  <c r="BF190"/>
  <c r="BE190"/>
  <c r="T190"/>
  <c r="R190"/>
  <c r="P190"/>
  <c r="BK190"/>
  <c r="J190"/>
  <c r="BG190"/>
  <c r="BI187"/>
  <c r="BH187"/>
  <c r="BF187"/>
  <c r="BE187"/>
  <c r="T187"/>
  <c r="T186"/>
  <c r="T185"/>
  <c r="R187"/>
  <c r="R186"/>
  <c r="R185"/>
  <c r="P187"/>
  <c r="P186"/>
  <c r="P185"/>
  <c r="BK187"/>
  <c r="BK186"/>
  <c r="J186"/>
  <c r="BK185"/>
  <c r="J185"/>
  <c r="J187"/>
  <c r="BG187"/>
  <c r="J62"/>
  <c r="J61"/>
  <c r="BI183"/>
  <c r="BH183"/>
  <c r="BF183"/>
  <c r="BE183"/>
  <c r="T183"/>
  <c r="R183"/>
  <c r="P183"/>
  <c r="BK183"/>
  <c r="J183"/>
  <c r="BG183"/>
  <c r="BI180"/>
  <c r="BH180"/>
  <c r="BF180"/>
  <c r="BE180"/>
  <c r="T180"/>
  <c r="R180"/>
  <c r="P180"/>
  <c r="BK180"/>
  <c r="J180"/>
  <c r="BG180"/>
  <c r="BI178"/>
  <c r="BH178"/>
  <c r="BF178"/>
  <c r="BE178"/>
  <c r="T178"/>
  <c r="R178"/>
  <c r="P178"/>
  <c r="BK178"/>
  <c r="J178"/>
  <c r="BG178"/>
  <c r="BI173"/>
  <c r="BH173"/>
  <c r="BF173"/>
  <c r="BE173"/>
  <c r="T173"/>
  <c r="R173"/>
  <c r="P173"/>
  <c r="BK173"/>
  <c r="J173"/>
  <c r="BG173"/>
  <c r="BI168"/>
  <c r="BH168"/>
  <c r="BF168"/>
  <c r="BE168"/>
  <c r="T168"/>
  <c r="R168"/>
  <c r="P168"/>
  <c r="BK168"/>
  <c r="J168"/>
  <c r="BG168"/>
  <c r="BI165"/>
  <c r="BH165"/>
  <c r="BF165"/>
  <c r="BE165"/>
  <c r="T165"/>
  <c r="R165"/>
  <c r="P165"/>
  <c r="BK165"/>
  <c r="J165"/>
  <c r="BG165"/>
  <c r="BI163"/>
  <c r="BH163"/>
  <c r="BF163"/>
  <c r="BE163"/>
  <c r="T163"/>
  <c r="R163"/>
  <c r="P163"/>
  <c r="BK163"/>
  <c r="J163"/>
  <c r="BG163"/>
  <c r="BI161"/>
  <c r="BH161"/>
  <c r="BF161"/>
  <c r="BE161"/>
  <c r="T161"/>
  <c r="R161"/>
  <c r="P161"/>
  <c r="BK161"/>
  <c r="J161"/>
  <c r="BG161"/>
  <c r="BI159"/>
  <c r="BH159"/>
  <c r="BF159"/>
  <c r="BE159"/>
  <c r="T159"/>
  <c r="R159"/>
  <c r="P159"/>
  <c r="BK159"/>
  <c r="J159"/>
  <c r="BG159"/>
  <c r="BI157"/>
  <c r="BH157"/>
  <c r="BF157"/>
  <c r="BE157"/>
  <c r="T157"/>
  <c r="R157"/>
  <c r="P157"/>
  <c r="BK157"/>
  <c r="J157"/>
  <c r="BG157"/>
  <c r="BI156"/>
  <c r="BH156"/>
  <c r="BF156"/>
  <c r="BE156"/>
  <c r="T156"/>
  <c r="R156"/>
  <c r="P156"/>
  <c r="BK156"/>
  <c r="J156"/>
  <c r="BG156"/>
  <c r="BI155"/>
  <c r="BH155"/>
  <c r="BF155"/>
  <c r="BE155"/>
  <c r="T155"/>
  <c r="R155"/>
  <c r="P155"/>
  <c r="BK155"/>
  <c r="J155"/>
  <c r="BG155"/>
  <c r="BI154"/>
  <c r="BH154"/>
  <c r="BF154"/>
  <c r="BE154"/>
  <c r="T154"/>
  <c r="R154"/>
  <c r="P154"/>
  <c r="BK154"/>
  <c r="J154"/>
  <c r="BG154"/>
  <c r="BI153"/>
  <c r="BH153"/>
  <c r="BF153"/>
  <c r="BE153"/>
  <c r="T153"/>
  <c r="R153"/>
  <c r="P153"/>
  <c r="BK153"/>
  <c r="J153"/>
  <c r="BG153"/>
  <c r="BI149"/>
  <c r="BH149"/>
  <c r="BF149"/>
  <c r="BE149"/>
  <c r="T149"/>
  <c r="R149"/>
  <c r="P149"/>
  <c r="BK149"/>
  <c r="J149"/>
  <c r="BG149"/>
  <c r="BI146"/>
  <c r="BH146"/>
  <c r="BF146"/>
  <c r="BE146"/>
  <c r="T146"/>
  <c r="R146"/>
  <c r="P146"/>
  <c r="BK146"/>
  <c r="J146"/>
  <c r="BG146"/>
  <c r="BI143"/>
  <c r="BH143"/>
  <c r="BF143"/>
  <c r="BE143"/>
  <c r="T143"/>
  <c r="R143"/>
  <c r="P143"/>
  <c r="BK143"/>
  <c r="J143"/>
  <c r="BG143"/>
  <c r="BI138"/>
  <c r="BH138"/>
  <c r="BF138"/>
  <c r="BE138"/>
  <c r="T138"/>
  <c r="R138"/>
  <c r="P138"/>
  <c r="BK138"/>
  <c r="J138"/>
  <c r="BG138"/>
  <c r="BI134"/>
  <c r="BH134"/>
  <c r="BF134"/>
  <c r="BE134"/>
  <c r="T134"/>
  <c r="R134"/>
  <c r="P134"/>
  <c r="BK134"/>
  <c r="J134"/>
  <c r="BG134"/>
  <c r="BI131"/>
  <c r="BH131"/>
  <c r="BF131"/>
  <c r="BE131"/>
  <c r="T131"/>
  <c r="R131"/>
  <c r="P131"/>
  <c r="BK131"/>
  <c r="J131"/>
  <c r="BG131"/>
  <c r="BI127"/>
  <c r="BH127"/>
  <c r="BF127"/>
  <c r="BE127"/>
  <c r="T127"/>
  <c r="R127"/>
  <c r="P127"/>
  <c r="BK127"/>
  <c r="J127"/>
  <c r="BG127"/>
  <c r="BI124"/>
  <c r="BH124"/>
  <c r="BF124"/>
  <c r="BE124"/>
  <c r="T124"/>
  <c r="R124"/>
  <c r="P124"/>
  <c r="BK124"/>
  <c r="J124"/>
  <c r="BG124"/>
  <c r="BI119"/>
  <c r="BH119"/>
  <c r="BF119"/>
  <c r="BE119"/>
  <c r="T119"/>
  <c r="R119"/>
  <c r="P119"/>
  <c r="BK119"/>
  <c r="J119"/>
  <c r="BG119"/>
  <c r="BI115"/>
  <c r="BH115"/>
  <c r="BF115"/>
  <c r="BE115"/>
  <c r="T115"/>
  <c r="R115"/>
  <c r="P115"/>
  <c r="BK115"/>
  <c r="J115"/>
  <c r="BG115"/>
  <c r="BI111"/>
  <c r="BH111"/>
  <c r="BF111"/>
  <c r="BE111"/>
  <c r="T111"/>
  <c r="R111"/>
  <c r="P111"/>
  <c r="BK111"/>
  <c r="J111"/>
  <c r="BG111"/>
  <c r="BI105"/>
  <c r="BH105"/>
  <c r="BF105"/>
  <c r="BE105"/>
  <c r="T105"/>
  <c r="R105"/>
  <c r="P105"/>
  <c r="BK105"/>
  <c r="J105"/>
  <c r="BG105"/>
  <c r="BI96"/>
  <c r="BH96"/>
  <c r="BF96"/>
  <c r="BE96"/>
  <c r="T96"/>
  <c r="R96"/>
  <c r="P96"/>
  <c r="BK96"/>
  <c r="J96"/>
  <c r="BG96"/>
  <c r="BI92"/>
  <c r="BH92"/>
  <c r="BF92"/>
  <c r="BE92"/>
  <c r="T92"/>
  <c r="R92"/>
  <c r="P92"/>
  <c r="BK92"/>
  <c r="J92"/>
  <c r="BG92"/>
  <c r="BI88"/>
  <c r="BH88"/>
  <c r="BF88"/>
  <c r="BE88"/>
  <c r="T88"/>
  <c r="R88"/>
  <c r="P88"/>
  <c r="BK88"/>
  <c r="J88"/>
  <c r="BG88"/>
  <c r="BI85"/>
  <c r="F36"/>
  <c i="1" r="BD53"/>
  <c i="2" r="BH85"/>
  <c r="F35"/>
  <c i="1" r="BC53"/>
  <c i="2" r="BF85"/>
  <c r="J33"/>
  <c i="1" r="AW53"/>
  <c i="2" r="F33"/>
  <c i="1" r="BA53"/>
  <c i="2" r="BE85"/>
  <c r="J32"/>
  <c i="1" r="AV53"/>
  <c i="2" r="F32"/>
  <c i="1" r="AZ53"/>
  <c i="2" r="T85"/>
  <c r="T84"/>
  <c r="R85"/>
  <c r="R84"/>
  <c r="P85"/>
  <c r="P84"/>
  <c i="1" r="AU53"/>
  <c i="2" r="BK85"/>
  <c r="BK84"/>
  <c r="J84"/>
  <c r="J60"/>
  <c r="J29"/>
  <c i="1" r="AG53"/>
  <c i="2" r="J85"/>
  <c r="BG85"/>
  <c r="F34"/>
  <c i="1" r="BB53"/>
  <c i="2"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BD60"/>
  <c r="BC60"/>
  <c r="BB60"/>
  <c r="BA60"/>
  <c r="AZ60"/>
  <c r="AY60"/>
  <c r="AX60"/>
  <c r="AW60"/>
  <c r="AV60"/>
  <c r="AU60"/>
  <c r="AT60"/>
  <c r="AS60"/>
  <c r="AG60"/>
  <c r="BD58"/>
  <c r="BC58"/>
  <c r="BB58"/>
  <c r="BA58"/>
  <c r="AZ58"/>
  <c r="AY58"/>
  <c r="AX58"/>
  <c r="AW58"/>
  <c r="AV58"/>
  <c r="AU58"/>
  <c r="AT58"/>
  <c r="AS58"/>
  <c r="AG58"/>
  <c r="BD56"/>
  <c r="BC56"/>
  <c r="BB56"/>
  <c r="BA56"/>
  <c r="AZ56"/>
  <c r="AY56"/>
  <c r="AX56"/>
  <c r="AW56"/>
  <c r="AV56"/>
  <c r="AU56"/>
  <c r="AT56"/>
  <c r="AS56"/>
  <c r="AG56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1"/>
  <c r="AN61"/>
  <c r="AN60"/>
  <c r="AT59"/>
  <c r="AN59"/>
  <c r="AN58"/>
  <c r="AT57"/>
  <c r="AN57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<sst xmlns="http://schemas.openxmlformats.org/spreadsheetml/2006/main">
  <si>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</si>
  <si>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</si>
  <si>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</si>
  <si>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</si>
  <si>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</si>
  <si>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</si>
  <si>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</si>
  <si>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{d492a0a1-3214-4fa9-ae25-91b22d21fd4c}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</si>
  <si>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</si>
  <si>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</si>
  <si>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</si>
  <si>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</si>
  <si>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</si>
  <si>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</si>
  <si>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</si>
  <si>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</si>
  <si>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65018126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</si>
  <si>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</si>
  <si>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</si>
  <si>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TSO 2.SK v ŽST Postoloprty</t>
  </si>
  <si>
    <t>0,1</t>
  </si>
  <si>
    <t>KSO:</t>
  </si>
  <si>
    <t>824 8</t>
  </si>
  <si>
    <t>CC-CZ:</t>
  </si>
  <si>
    <t>21212</t>
  </si>
  <si>
    <t>1</t>
  </si>
  <si>
    <t>Místo:</t>
  </si>
  <si>
    <t>Postoloprty</t>
  </si>
  <si>
    <t>Datum:</t>
  </si>
  <si>
    <t>3. 10. 2018</t>
  </si>
  <si>
    <t>10</t>
  </si>
  <si>
    <t>CZ-CPV:</t>
  </si>
  <si>
    <t>45234116-2</t>
  </si>
  <si>
    <t>CZ-CPA:</t>
  </si>
  <si>
    <t>42.12.10</t>
  </si>
  <si>
    <t>100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</si>
  <si>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</si>
  <si>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</si>
  <si>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</si>
  <si>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</si>
  <si>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</si>
  <si>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</si>
  <si>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</si>
  <si>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</si>
  <si>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</si>
  <si>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</si>
  <si>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</si>
  <si>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</si>
  <si>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</si>
  <si>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</si>
  <si>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</si>
  <si>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</si>
  <si>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</si>
  <si>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</si>
  <si>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</si>
  <si>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</si>
  <si>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</si>
  <si>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</si>
  <si>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</si>
  <si>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</si>
  <si>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</si>
  <si>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</si>
  <si>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</si>
  <si>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</si>
  <si>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</si>
  <si>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</si>
  <si>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</si>
  <si>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</si>
  <si>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</si>
  <si>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</si>
  <si>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</si>
  <si>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</si>
  <si>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</si>
  <si>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</si>
  <si>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</si>
  <si>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</si>
  <si>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</si>
  <si>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</si>
  <si>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</si>
  <si>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</si>
  <si>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</si>
  <si>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</si>
  <si>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</si>
  <si>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</si>
  <si>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</si>
  <si>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</si>
  <si>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</si>
  <si>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</si>
  <si>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O1</t>
  </si>
  <si>
    <t>TSO km 214,495 - 215,190 2.staniční koleje v ŽST Postoloprty</t>
  </si>
  <si>
    <t>STA</t>
  </si>
  <si>
    <t>{23ec5739-5cf1-4288-b3d3-8fa233482451}</t>
  </si>
  <si>
    <t>2</t>
  </si>
  <si>
    <t>/</t>
  </si>
  <si>
    <t>Č11</t>
  </si>
  <si>
    <t>TSO 2. SK</t>
  </si>
  <si>
    <t>Soupis</t>
  </si>
  <si>
    <t>{954c0677-ec2f-42a8-8c04-425d193592d5}</t>
  </si>
  <si>
    <t>O2</t>
  </si>
  <si>
    <t>Oprava přejezdu P1929 v km 215,140</t>
  </si>
  <si>
    <t>{aca504e4-4b3d-4cff-94d8-80a46bdcab76}</t>
  </si>
  <si>
    <t>824 26</t>
  </si>
  <si>
    <t>Č21</t>
  </si>
  <si>
    <t>Oprava přejezdu P1929 v km 215,140 - konstrukce a povrch</t>
  </si>
  <si>
    <t>{252efabb-d98e-417e-99a1-d459bf66754e}</t>
  </si>
  <si>
    <t>O3</t>
  </si>
  <si>
    <t>Doplnění druhé nástupištní hrany mezi 1. a 2.SK</t>
  </si>
  <si>
    <t>{6d445f9b-d903-4625-b52d-b84a45baab98}</t>
  </si>
  <si>
    <t>Č33</t>
  </si>
  <si>
    <t>Nástupištní hrana</t>
  </si>
  <si>
    <t>{6c2f140f-dc26-493a-8089-eeb8fbeb8c74}</t>
  </si>
  <si>
    <t>O4</t>
  </si>
  <si>
    <t>Zabezpečovací zařízení</t>
  </si>
  <si>
    <t>{316b9366-59ca-40f7-9738-eb20ef508941}</t>
  </si>
  <si>
    <t>Č41</t>
  </si>
  <si>
    <t>Práce na zab.zař.</t>
  </si>
  <si>
    <t>{19fc8b40-7f00-4519-bacc-5d532b1437db}</t>
  </si>
  <si>
    <t>O5</t>
  </si>
  <si>
    <t>Vedlejší rozpočtové náklady</t>
  </si>
  <si>
    <t>{d112bb10-2f8f-4a61-b1dd-c4c5c42c1f93}</t>
  </si>
  <si>
    <t>Č51</t>
  </si>
  <si>
    <t>VRN</t>
  </si>
  <si>
    <t>{8a5925b9-77b4-4eb7-a56e-8d4b6aa4551b}</t>
  </si>
  <si>
    <t>1) Krycí list soupisu</t>
  </si>
  <si>
    <t>2) Rekapitulace</t>
  </si>
  <si>
    <t>3) Soupis prací</t>
  </si>
  <si>
    <t>Zpět na list:</t>
  </si>
  <si>
    <t>Rekapitulace zakázky</t>
  </si>
  <si>
    <t>Kolej_podbíjená</t>
  </si>
  <si>
    <t>Délka podbíjené koleje bez výhybek</t>
  </si>
  <si>
    <t>km</t>
  </si>
  <si>
    <t>1,609</t>
  </si>
  <si>
    <t>RD_výhybek</t>
  </si>
  <si>
    <t>Výhybky 2,8</t>
  </si>
  <si>
    <t>m</t>
  </si>
  <si>
    <t>93,6</t>
  </si>
  <si>
    <t>KRYCÍ LIST SOUPISU</t>
  </si>
  <si>
    <t>Kolej_opravovaná</t>
  </si>
  <si>
    <t>Kolej s výměnou pražců, kolejnic a kolejového lože</t>
  </si>
  <si>
    <t>0,609</t>
  </si>
  <si>
    <t>PP_dřevo</t>
  </si>
  <si>
    <t>Přípojné pole na lounském zhlaví na dřevě</t>
  </si>
  <si>
    <t>0,04</t>
  </si>
  <si>
    <t>Dřevo_skládka</t>
  </si>
  <si>
    <t>Odpad dřevěných pražců na skládku</t>
  </si>
  <si>
    <t>t</t>
  </si>
  <si>
    <t>17,2</t>
  </si>
  <si>
    <t>Beton_skládka</t>
  </si>
  <si>
    <t>Pražce betonové na skládku</t>
  </si>
  <si>
    <t>117,259</t>
  </si>
  <si>
    <t>Objekt:</t>
  </si>
  <si>
    <t>KL_skládka</t>
  </si>
  <si>
    <t>Odpad kolejového lože na skládku</t>
  </si>
  <si>
    <t>2350,131</t>
  </si>
  <si>
    <t>O1 - TSO km 214,495 - 215,190 2.staniční koleje v ŽST Postoloprty</t>
  </si>
  <si>
    <t>Stezky</t>
  </si>
  <si>
    <t>Oprava stezek</t>
  </si>
  <si>
    <t>m2</t>
  </si>
  <si>
    <t>1218</t>
  </si>
  <si>
    <t>Soupis:</t>
  </si>
  <si>
    <t>Antikorozní_svěrky</t>
  </si>
  <si>
    <t>Svěrky Skl 14 s antikoro úpravou</t>
  </si>
  <si>
    <t>ks</t>
  </si>
  <si>
    <t>Č11 - TSO 2. SK</t>
  </si>
  <si>
    <t>Podkladnice_S4</t>
  </si>
  <si>
    <t>20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</si>
  <si>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</si>
  <si>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</si>
  <si>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</si>
  <si>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</si>
  <si>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</si>
  <si>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</si>
  <si>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</si>
  <si>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</si>
  <si>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</si>
  <si>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</si>
  <si>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</si>
  <si>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</si>
  <si>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</si>
  <si>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</si>
  <si>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</si>
  <si>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</si>
  <si>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</si>
  <si>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</si>
  <si>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</si>
  <si>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</si>
  <si>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</si>
  <si>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</si>
  <si>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</si>
  <si>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</si>
  <si>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Sborník UOŽI 01 2018</t>
  </si>
  <si>
    <t>4</t>
  </si>
  <si>
    <t>ROZPOCET</t>
  </si>
  <si>
    <t>-1647256911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</si>
  <si>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</si>
  <si>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</si>
  <si>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</si>
  <si>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>Kolej_opravovaná*2*1000</t>
  </si>
  <si>
    <t>5907050120</t>
  </si>
  <si>
    <t>Dělení kolejnic kyslíkem tv. S49. Poznámka: 1. V cenách jsou započteny náklady na manipulaci podložení, označení a provedení řezu kolejnice.</t>
  </si>
  <si>
    <t>kus</t>
  </si>
  <si>
    <t>-345767736</t>
  </si>
  <si>
    <t>Poznámka k souboru cen:_x000d_
1. V cenách jsou započteny náklady na manipulaci podložení, označení a provedení řezu kolejnice.</t>
  </si>
  <si>
    <t>P</t>
  </si>
  <si>
    <t>Poznámka k položce:
Řez=kus</t>
  </si>
  <si>
    <t>Kolej_opravovaná/0,006-1,5</t>
  </si>
  <si>
    <t>3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</si>
  <si>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</si>
  <si>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</si>
  <si>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-14489887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</si>
  <si>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</si>
  <si>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
Kilometr koleje=km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</si>
  <si>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</si>
  <si>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</si>
  <si>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994109944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</si>
  <si>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</si>
  <si>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 xml:space="preserve">"km - km           "215,185-214,972</t>
  </si>
  <si>
    <t xml:space="preserve">"km - km           "214,942-214,595</t>
  </si>
  <si>
    <t xml:space="preserve">"km - km           "214,544-214,495</t>
  </si>
  <si>
    <t>Mezisoučet</t>
  </si>
  <si>
    <t xml:space="preserve">"doplnění do denního výkonu stroje                 " 1</t>
  </si>
  <si>
    <t>Součet</t>
  </si>
  <si>
    <t>5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</si>
  <si>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</si>
  <si>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</si>
  <si>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1348389941</t>
  </si>
  <si>
    <t>Poznámka k položce:
Rozvinutá délka výhybky</t>
  </si>
  <si>
    <t xml:space="preserve">"v.č.5 km 214.544 JS491:9-300 Ppd            "49,85</t>
  </si>
  <si>
    <t xml:space="preserve">"v.č. 8 km 214.972 JS491:9-190 Lld             "43,75</t>
  </si>
  <si>
    <t>6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</si>
  <si>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</si>
  <si>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</si>
  <si>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371178095</t>
  </si>
  <si>
    <t>Poznámka k souboru cen:_x000d_
1. V cenách jsou započteny náklady na stabilizaci v režimu s řízeným (konstantním) poklesem včetně měření a předání tištěných výstupů.</t>
  </si>
  <si>
    <t>Poznámka k položce:
S3/1 Kilometr koleje=km</t>
  </si>
  <si>
    <t>Kolej_podbíjená*2</t>
  </si>
  <si>
    <t>7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</si>
  <si>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</si>
  <si>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</si>
  <si>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-189843989</t>
  </si>
  <si>
    <t>8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</si>
  <si>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</si>
  <si>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</si>
  <si>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</si>
  <si>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-1403323521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</si>
  <si>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</si>
  <si>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 xml:space="preserve">"2 ks LIS                                                                                                           "2*2</t>
  </si>
  <si>
    <t xml:space="preserve">" Bezstyková kolej z pasů kolejnicových  délky 120 m                 "2*(3+4+3)</t>
  </si>
  <si>
    <t>9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</si>
  <si>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</si>
  <si>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</si>
  <si>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12694606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</si>
  <si>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</si>
  <si>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</si>
  <si>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</si>
  <si>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1593486558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</si>
  <si>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</si>
  <si>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
Metr kolejnice=m</t>
  </si>
  <si>
    <t>11</t>
  </si>
  <si>
    <t>5915005010</t>
  </si>
  <si>
    <t>Hloubení rýh nebo jam na železničním spodku I. třídy. Poznámka: 1. V cenách jsou započteny náklady na hloubení a uložení výzisku na terén nebo naložení na dopravní prostředek a uložení na úložišti.</t>
  </si>
  <si>
    <t>m3</t>
  </si>
  <si>
    <t>1866614333</t>
  </si>
  <si>
    <t>Poznámka k souboru cen:_x000d_
1. V cenách jsou započteny náklady na hloubení a uložení výzisku na terén nebo naložení na dopravní prostředek a uložení na úložišti.</t>
  </si>
  <si>
    <t>Poznámka k položce:
sondy</t>
  </si>
  <si>
    <t>12</t>
  </si>
  <si>
    <t>5999005030</t>
  </si>
  <si>
    <t>Třídění kolejnic. Poznámka: 1. V cenách jsou započteny náklady na manipulaci, vytřídění a uložení materiálu na úložiště nebo do skladu.</t>
  </si>
  <si>
    <t>1201281071</t>
  </si>
  <si>
    <t>Poznámka k souboru cen:_x000d_
1. V cenách jsou započteny náklady na manipulaci, vytřídění a uložení materiálu na úložiště nebo do skladu.</t>
  </si>
  <si>
    <t>Poznámka k položce:
manipulace s vyzískanými kolejnicemi na regeneraci</t>
  </si>
  <si>
    <t>Staré_kolejnice</t>
  </si>
  <si>
    <t>Kolej_opravovaná*49,5*2</t>
  </si>
  <si>
    <t>13</t>
  </si>
  <si>
    <t>9909000100</t>
  </si>
  <si>
    <t>Poplatek za uložení suti nebo hmot na oficiální skládku Poznámka: V cenách jsou započteny náklady na uložení stavebního odpadu na oficiální skládku.</t>
  </si>
  <si>
    <t>-126205410</t>
  </si>
  <si>
    <t>Poznámka k souboru cen:_x000d_
V cenách jsou započteny náklady na uložení stavebního odpadu na oficiální skládku.</t>
  </si>
  <si>
    <t>Kolej_opravovaná*2110*1,7</t>
  </si>
  <si>
    <t>Stezky*2*0,04*1,7</t>
  </si>
  <si>
    <t>14</t>
  </si>
  <si>
    <t>9909000300</t>
  </si>
  <si>
    <t>Poplatek za likvidaci dřevěných kolejnicových podpor Poznámka: V cenách jsou započteny náklady na uložení stavebního odpadu na oficiální skládku.</t>
  </si>
  <si>
    <t>-24873590</t>
  </si>
  <si>
    <t>215*0,080</t>
  </si>
  <si>
    <t>9909000400</t>
  </si>
  <si>
    <t>Poplatek za likvidaci plastových součástí Poznámka: V cenách jsou započteny náklady na uložení stavebního odpadu na oficiální skládku.</t>
  </si>
  <si>
    <t>2113356979</t>
  </si>
  <si>
    <t>0,200</t>
  </si>
  <si>
    <t>16</t>
  </si>
  <si>
    <t>9909000500</t>
  </si>
  <si>
    <t>Poplatek uložení odpadu betonových prefabrikátů Poznámka: V cenách jsou započteny náklady na uložení stavebního odpadu na oficiální skládku.</t>
  </si>
  <si>
    <t>-1798749505</t>
  </si>
  <si>
    <t>"Necháme si dobré pražce SB5 a část PAB ke stavebním účelům"</t>
  </si>
  <si>
    <t xml:space="preserve">(Kolej_opravovaná/0,611*1000-215)*0,3*0,5  "                    předpoklad 50% betonových pražců na skládku "</t>
  </si>
  <si>
    <t>17</t>
  </si>
  <si>
    <t>M</t>
  </si>
  <si>
    <t>5956119135</t>
  </si>
  <si>
    <t>Pražec dřevěný výhybkový dub skupina 3 4900x260x160</t>
  </si>
  <si>
    <t>-314350730</t>
  </si>
  <si>
    <t>18</t>
  </si>
  <si>
    <t>5956119140</t>
  </si>
  <si>
    <t>Pražec dřevěný výhybkový dub skupina 3 5000x260x160</t>
  </si>
  <si>
    <t>-1605842356</t>
  </si>
  <si>
    <t>19</t>
  </si>
  <si>
    <t>5956119145</t>
  </si>
  <si>
    <t>Pražec dřevěný výhybkový dub skupina 3 5100x260x160</t>
  </si>
  <si>
    <t>30111727</t>
  </si>
  <si>
    <t>5956119015</t>
  </si>
  <si>
    <t>Pražec dřevěný výhybkový dub skupina 3 2500x260x160</t>
  </si>
  <si>
    <t>1748684290</t>
  </si>
  <si>
    <t>5958140000</t>
  </si>
  <si>
    <t>Podkladnice žebrová tv. S4</t>
  </si>
  <si>
    <t>1583726553</t>
  </si>
  <si>
    <t>3*4+4*2</t>
  </si>
  <si>
    <t>22</t>
  </si>
  <si>
    <t>5958128010</t>
  </si>
  <si>
    <t>Železniční svršek-upevňovadla Komplety ŽS 4 (šroub RS 1, matice M 24, podložka Fe6, svěrka ŽS4)</t>
  </si>
  <si>
    <t>Sborník UOŽI 01 2016</t>
  </si>
  <si>
    <t>-2024228166</t>
  </si>
  <si>
    <t>Podkladnice_S4*2</t>
  </si>
  <si>
    <t>23</t>
  </si>
  <si>
    <t>5958158005</t>
  </si>
  <si>
    <t xml:space="preserve">Železniční svršek-upevňovadla Podložka pryžová pod patu kolejnice S49  183/126/6</t>
  </si>
  <si>
    <t>-150056241</t>
  </si>
  <si>
    <t>24</t>
  </si>
  <si>
    <t>5958158070</t>
  </si>
  <si>
    <t>Železniční svršek-upevňovadla Podložka polyetylenová pod podkladnici 380/160/2 (S4, R4)</t>
  </si>
  <si>
    <t>610826239</t>
  </si>
  <si>
    <t>25</t>
  </si>
  <si>
    <t>9901000300</t>
  </si>
  <si>
    <t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kus stroje.</t>
  </si>
  <si>
    <t>444172093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</si>
  <si>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</si>
  <si>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Poznámka k položce:
likvidace PE a pryž. podložek na skládce odpadů</t>
  </si>
  <si>
    <t>26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</si>
  <si>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</si>
  <si>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</si>
  <si>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2068310351</t>
  </si>
  <si>
    <t xml:space="preserve">Poznámka k položce:
likvidace výzisku z výměny KL a banketů na skládce odpadů a staré  pražce</t>
  </si>
  <si>
    <t>27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</si>
  <si>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</si>
  <si>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</si>
  <si>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9204527</t>
  </si>
  <si>
    <t>28</t>
  </si>
  <si>
    <t>5957104035</t>
  </si>
  <si>
    <t>Kolejnicové pásy třídy R260 tv. 49 E1 délky 120 metrů</t>
  </si>
  <si>
    <t>549518864</t>
  </si>
  <si>
    <t>Poznámka k položce:
Zbývajících 18 m se použije z výzisku - vloži se do přípojného pole k výhybce</t>
  </si>
  <si>
    <t>29</t>
  </si>
  <si>
    <t>5955101005</t>
  </si>
  <si>
    <t>Kamenivo drcené štěrk frakce 31,5/63 třídy min. BII</t>
  </si>
  <si>
    <t>-1079334087</t>
  </si>
  <si>
    <t>Kolej_opravovaná*2110*1,425</t>
  </si>
  <si>
    <t>30</t>
  </si>
  <si>
    <t>5955101025</t>
  </si>
  <si>
    <t>Kamenivo drcené drť frakce 4/8</t>
  </si>
  <si>
    <t>1370589965</t>
  </si>
  <si>
    <t>Stezky*2*0,04*1,327</t>
  </si>
  <si>
    <t>HSV</t>
  </si>
  <si>
    <t>Práce a dodávky HSV</t>
  </si>
  <si>
    <t>Komunikace pozemní</t>
  </si>
  <si>
    <t>31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</si>
  <si>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</si>
  <si>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</si>
  <si>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975557372</t>
  </si>
  <si>
    <t>Poznámka k souboru cen:_x000d_
1. V cenách jsou započteny náklady na doplnění kameniva stezky ojediněle ručně z vozíku nebo souvisle mechanizací z vozíků nebo železničních vozů. 2. V cenách nejsou obsaženy náklady na dodávku kameniva.</t>
  </si>
  <si>
    <t>Stezky*2*0,04</t>
  </si>
  <si>
    <t>32</t>
  </si>
  <si>
    <t>5906025030</t>
  </si>
  <si>
    <t>Výměna pražců po vyjmutí KR pražce dřevěné výhybkové délky do 3 m. Poznámka: 1. V cenách jsou započteny náklady na demontáž upevňovadel, výměnu pražců, montáž upevňovadel a ošetření součástí mazivem. U nevystrojených a výhybkových pražců dřevěných vrtání otvorů pro vrtule.2. V cenách nejsou obsaženy náklady na dodávku materiálu, dopravu výzisku na skládku a skládkovné.</t>
  </si>
  <si>
    <t>391384029</t>
  </si>
  <si>
    <t>Poznámka k souboru cen:_x000d_
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</si>
  <si>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33</t>
  </si>
  <si>
    <t>5906025050</t>
  </si>
  <si>
    <t>Výměna pražců po vyjmutí KR pražce dřevěné výhybkové délky přes 4 do 5 m. Poznámka: 1. V cenách jsou započteny náklady na demontáž upevňovadel, výměnu pražců, montáž upevňovadel a ošetření součástí mazivem. U nevystrojených a výhybkových pražců dřevěných vrtání otvorů pro vrtule.2. V cenách nejsou obsaženy náklady na dodávku materiálu, dopravu výzisku na skládku a skládkovné.</t>
  </si>
  <si>
    <t>-88113967</t>
  </si>
  <si>
    <t>34</t>
  </si>
  <si>
    <t>5906025060</t>
  </si>
  <si>
    <t>Výměna pražců po vyjmutí KR pražce dřevěné výhybkové délky přes 5 m. Poznámka: 1. V cenách jsou započteny náklady na demontáž upevňovadel, výměnu pražců, montáž upevňovadel a ošetření součástí mazivem. U nevystrojených a výhybkových pražců dřevěných vrtání otvorů pro vrtule.2. V cenách nejsou obsaženy náklady na dodávku materiálu, dopravu výzisku na skládku a skládkovné.</t>
  </si>
  <si>
    <t>535910320</t>
  </si>
  <si>
    <t>35</t>
  </si>
  <si>
    <t>5999005010</t>
  </si>
  <si>
    <t>Třídění spojovacích a upevňovacích součástí. Poznámka: 1. V cenách jsou započteny náklady na manipulaci, vytřídění a uložení materiálu na úložiště nebo do skladu.</t>
  </si>
  <si>
    <t>1721618355</t>
  </si>
  <si>
    <t xml:space="preserve">"odhad cca 20 kg PAB   " 25</t>
  </si>
  <si>
    <t>36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</si>
  <si>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</si>
  <si>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</si>
  <si>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760748634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</si>
  <si>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</si>
  <si>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37</t>
  </si>
  <si>
    <t>5956140030</t>
  </si>
  <si>
    <t>Pražec betonový příčný vystrojený včetně kompletů tv. B 91S/2 (S)</t>
  </si>
  <si>
    <t>-1698041915</t>
  </si>
  <si>
    <t>Kolej_opravovaná/0,6*1000</t>
  </si>
  <si>
    <t>38</t>
  </si>
  <si>
    <t>5958131000</t>
  </si>
  <si>
    <t>Součásti upevňovací s antikorozní úpravou svěrka Skl 14</t>
  </si>
  <si>
    <t>1759437179</t>
  </si>
  <si>
    <t>15/0,6*4</t>
  </si>
  <si>
    <t>39</t>
  </si>
  <si>
    <t>5958131050</t>
  </si>
  <si>
    <t>Součásti upevňovací s antikorozní úpravou vrtule R1(145)</t>
  </si>
  <si>
    <t>1512540132</t>
  </si>
  <si>
    <t>40</t>
  </si>
  <si>
    <t>5958131080</t>
  </si>
  <si>
    <t>Součásti upevňovací s antikorozní úpravou podložka Uls 7</t>
  </si>
  <si>
    <t>2039487791</t>
  </si>
  <si>
    <t>41</t>
  </si>
  <si>
    <t>5957134010</t>
  </si>
  <si>
    <t>Lepený izolovaný styk tv. S49 s tepelně zpracovanou hlavou délky 3,60 m</t>
  </si>
  <si>
    <t>391876273</t>
  </si>
  <si>
    <t>42</t>
  </si>
  <si>
    <t>5905110020</t>
  </si>
  <si>
    <t>Snížení KL pod patou kolejnice ve výhybce. Poznámka: 1. V cenách jsou započteny náklady na snížení KL pod patrou kolejnice ručně vidlemi.2. V cenách nejsou obsaženy náklady na doplnění a dodávku kameniva.</t>
  </si>
  <si>
    <t>-316105312</t>
  </si>
  <si>
    <t>Poznámka k souboru cen:_x000d_
1. V cenách jsou započteny náklady na snížení KL pod patrou kolejnice ručně vidlemi. 2. V cenách nejsou obsaženy náklady na doplnění a dodávku kameniva.</t>
  </si>
  <si>
    <t>RD_výhybek*2</t>
  </si>
  <si>
    <t>43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</si>
  <si>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</si>
  <si>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KR.2. V cenách nejsou obsaženy náklady na dodávku materiálu.</t>
  </si>
  <si>
    <t>671182701</t>
  </si>
  <si>
    <t>Poznámka k souboru cen:_x000d_
1. V cenách jsou započteny náklady na vrtání pražců dřevěných nevystrojených, manipulaci a montáž KR. 2. V cenách nejsou obsaženy náklady na dodávku materiálu.</t>
  </si>
  <si>
    <t>44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</si>
  <si>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</si>
  <si>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</si>
  <si>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-133704348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</si>
  <si>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</si>
  <si>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0,040</t>
  </si>
  <si>
    <t>45</t>
  </si>
  <si>
    <t>5906140247</t>
  </si>
  <si>
    <t>Demontáž kolejového roštu koleje v ose koleje pražce betonové tv. A rozdělení "d".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</si>
  <si>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-134776712</t>
  </si>
  <si>
    <t>Kolej_opravovaná-PP_dřevo</t>
  </si>
  <si>
    <t>46</t>
  </si>
  <si>
    <t>5999005020</t>
  </si>
  <si>
    <t>Třídění pražců a kolejnicových podpor. Poznámka: 1. V cenách jsou započteny náklady na manipulaci, vytřídění a uložení materiálu na úložiště nebo do skladu.</t>
  </si>
  <si>
    <t>-2058014454</t>
  </si>
  <si>
    <t>PřejezdM</t>
  </si>
  <si>
    <t>Délka přejezdu</t>
  </si>
  <si>
    <t>13,2</t>
  </si>
  <si>
    <t>Demontáž_AB</t>
  </si>
  <si>
    <t>Demontáž asfaltobetonu</t>
  </si>
  <si>
    <t>85,8</t>
  </si>
  <si>
    <t>Montáž_AB</t>
  </si>
  <si>
    <t>Montáž nové vozovky z AB</t>
  </si>
  <si>
    <t>65,208</t>
  </si>
  <si>
    <t>AB_skládka</t>
  </si>
  <si>
    <t>Vytěžený AB na skládku</t>
  </si>
  <si>
    <t>53,539</t>
  </si>
  <si>
    <t>O2 - Oprava přejezdu P1929 v km 215,140</t>
  </si>
  <si>
    <t>Č21 - Oprava přejezdu P1929 v km 215,140 - konstrukce a povrch</t>
  </si>
  <si>
    <t>OST - Ostatní</t>
  </si>
  <si>
    <t>5963104035</t>
  </si>
  <si>
    <t>Přejezd železobetonový kompletní sestava</t>
  </si>
  <si>
    <t>-1294206134</t>
  </si>
  <si>
    <t>Poznámka k položce:
např. UNIS-1 s vnějšímí panely 1350*650</t>
  </si>
  <si>
    <t>5963146010</t>
  </si>
  <si>
    <t>Asfaltový beton ACL 16S 50/70 hrubozrnný-ložní vrstva</t>
  </si>
  <si>
    <t>553273325</t>
  </si>
  <si>
    <t>Montáž_AB*0,2*2,5</t>
  </si>
  <si>
    <t>5963146000</t>
  </si>
  <si>
    <t>Asfaltový beton ACO 11S 50/70 střednězrnný-obrusná vrstva</t>
  </si>
  <si>
    <t>2011649644</t>
  </si>
  <si>
    <t>Montáž_AB*0,04*2,5</t>
  </si>
  <si>
    <t>5963101020</t>
  </si>
  <si>
    <t>Železniční přejezdové konstrukce Přejezd celopryžový základový beton B 35, 30x45x150 cm</t>
  </si>
  <si>
    <t>Sborník UOŽI 01 2017</t>
  </si>
  <si>
    <t>-1159346052</t>
  </si>
  <si>
    <t>2*7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</si>
  <si>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</si>
  <si>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</si>
  <si>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-1004763856</t>
  </si>
  <si>
    <t>Poznámka k souboru cen:_x000d_
1. V cenách jsou započteny náklady na demontáž konstrukce a naložení na dopravní prostředek.</t>
  </si>
  <si>
    <t>Poznámka k položce:
demontáž před následným propracováním koleje</t>
  </si>
  <si>
    <t>5913075010</t>
  </si>
  <si>
    <t>Montáž betonové přejezdové konstrukce část vnější a vnitřní bez závěrných zídek. Poznámka: 1. V cenách jsou započteny náklady na montáž konstrukce.2. V cenách nejsou obsaženy náklady na dodávku materiálu.</t>
  </si>
  <si>
    <t>1915851970</t>
  </si>
  <si>
    <t>Poznámka k souboru cen:_x000d_
1. V cenách jsou započteny náklady na montáž konstrukce. 2. V cenách nejsou obsaženy náklady na dodávku materiálu.</t>
  </si>
  <si>
    <t>Poznámka k položce:
montáž po následném propracování koleje</t>
  </si>
  <si>
    <t>5913075030</t>
  </si>
  <si>
    <t>Montáž betonové přejezdové konstrukce část vnější a vnitřní včetně závěrných zídek. Poznámka: 1. V cenách jsou započteny náklady na montáž konstrukce.2. V cenách nejsou obsaženy náklady na dodávku materiálu.</t>
  </si>
  <si>
    <t>-916827138</t>
  </si>
  <si>
    <t>5913070020</t>
  </si>
  <si>
    <t>Demontáž betonové přejezdové konstrukce část vnitřní. Poznámka: 1. V cenách jsou započteny náklady na demontáž konstrukce a naložení na dopravní prostředek.</t>
  </si>
  <si>
    <t>-1279015036</t>
  </si>
  <si>
    <t>5913235030</t>
  </si>
  <si>
    <t>Dělení AB komunikace řezáním hloubky do 30 cm. Poznámka: 1. V cenách jsou započteny náklady na provedení úkolu.</t>
  </si>
  <si>
    <t>1614479591</t>
  </si>
  <si>
    <t>Poznámka k souboru cen:_x000d_
1. V cenách jsou započteny náklady na provedení úkolu.</t>
  </si>
  <si>
    <t xml:space="preserve">PřejezdM  "            ( řez směrem do města. mezi kolejemi se balí cela plocha  )" 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</si>
  <si>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</si>
  <si>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</si>
  <si>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-400959645</t>
  </si>
  <si>
    <t>Poznámka k souboru cen:_x000d_
1. V cenách jsou započteny náklady na odtěžení nebo frézování a naložení výzisku na dopravní prostředek.</t>
  </si>
  <si>
    <t>PřejezdM*((4,75-1,5)+(4-0,75))</t>
  </si>
  <si>
    <t>5913255040</t>
  </si>
  <si>
    <t>Zřízení konstrukce vozovky asfaltobetonové s vrstvami 20 cm. Poznámka: 1. V cenách jsou započteny náklady na zřízení vozovky s živičným na podkladu ze stmelených vrstev a na manipulaci.2. V cenách nejsou obsaženy náklady na dodávku materiálu.</t>
  </si>
  <si>
    <t>-1180690285</t>
  </si>
  <si>
    <t>Poznámka k souboru cen:_x000d_
1. V cenách jsou započteny náklady na zřízení vozovky s živičným na podkladu ze stmelených vrstev a na manipulaci. 2. V cenách nejsou obsaženy náklady na dodávku materiálu.</t>
  </si>
  <si>
    <t xml:space="preserve">"Odchylně od popisu 0,24 m                 " Demontáž_AB-2*(0,650+0,130)*13,2  "                = odpočet na vnější panely 650 mm a závěrné zídky"</t>
  </si>
  <si>
    <t>OST</t>
  </si>
  <si>
    <t>Ostatní</t>
  </si>
  <si>
    <t>512</t>
  </si>
  <si>
    <t>-1174592203</t>
  </si>
  <si>
    <t>Poznámka k položce:
vytěžený AB na skládku</t>
  </si>
  <si>
    <t>Demontáž_AB*0,24*2,6</t>
  </si>
  <si>
    <t>9909000200</t>
  </si>
  <si>
    <t>Poplatek za uložení nebezpečného odpadu na oficiální skládku Poznámka: V cenách jsou započteny náklady na uložení stavebního odpadu na oficiální skládku.</t>
  </si>
  <si>
    <t>1325597679</t>
  </si>
  <si>
    <t>Nástupiště</t>
  </si>
  <si>
    <t>Odtěžení pruhu nástupiště</t>
  </si>
  <si>
    <t>85</t>
  </si>
  <si>
    <t>O3 - Doplnění druhé nástupištní hrany mezi 1. a 2.SK</t>
  </si>
  <si>
    <t>Č33 - Nástupištní hrana</t>
  </si>
  <si>
    <t>5913200120</t>
  </si>
  <si>
    <t>Demontáž dřevěné konstrukce přechodu část vnitřní. Poznámka: 1. V cenách jsou započteny náklady na demontáž a naložení na dopravní prostředek.</t>
  </si>
  <si>
    <t>619210658</t>
  </si>
  <si>
    <t>Poznámka k souboru cen:_x000d_
1. V cenách jsou započteny náklady na demontáž a naložení na dopravní prostředek.</t>
  </si>
  <si>
    <t>3*1,4*1,8</t>
  </si>
  <si>
    <t>5913205110</t>
  </si>
  <si>
    <t>Montáž dřevěné konstrukce přechodu část vnější a vnitřní. Poznámka: 1. V cenách jsou započteny náklady na montáž a manipulaci.2. V cenách nejsou obsaženy náklady na dodávku materiálu.</t>
  </si>
  <si>
    <t>-2051555924</t>
  </si>
  <si>
    <t>Poznámka k souboru cen:_x000d_
1. V cenách jsou započteny náklady na montáž a manipulaci. 2. V cenách nejsou obsaženy náklady na dodávku materiálu.</t>
  </si>
  <si>
    <t>3*(1,4+2*0,7)*1,8</t>
  </si>
  <si>
    <t>5963131000</t>
  </si>
  <si>
    <t>Přechod pro pěší dřevěný z fošen</t>
  </si>
  <si>
    <t>-1599895036</t>
  </si>
  <si>
    <t>3*1,8</t>
  </si>
  <si>
    <t>5914120015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</si>
  <si>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</si>
  <si>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1387033666</t>
  </si>
  <si>
    <t>Poznámka k souboru cen:_x000d_
1. V cenách jsou započteny náklady na snesení dílů i zásypu a jejich uložení na plochu nebo naložení na dopravní prostředek a uložení na úložišti.</t>
  </si>
  <si>
    <t>5914130020</t>
  </si>
  <si>
    <t>Montáž nástupiště úrovňového hrana Tischer. Poznámka: 1. V cenách jsou započteny náklady na úpravu terénu, montáž a zásyp podle vzorového listu.2. V cenách nejsou obsaženy náklady na dodávku materiálu.</t>
  </si>
  <si>
    <t>-1785583662</t>
  </si>
  <si>
    <t>Poznámka k souboru cen:_x000d_
1. V cenách jsou započteny náklady na úpravu terénu, montáž a zásyp podle vzorového listu. 2. V cenách nejsou obsaženy náklady na dodávku materiálu.</t>
  </si>
  <si>
    <t>5955101014</t>
  </si>
  <si>
    <t>Kamenivo drcené štěrkodrť frakce 0/8</t>
  </si>
  <si>
    <t>1971580959</t>
  </si>
  <si>
    <t>85*1,5*0,05*1,7</t>
  </si>
  <si>
    <t>O4 - Zabezpečovací zařízení</t>
  </si>
  <si>
    <t>Č41 - Práce na zab.zař.</t>
  </si>
  <si>
    <t>7594105332</t>
  </si>
  <si>
    <t>Montáž lanového propojení kolejnicového na betonové pražce do 3,3 m - příčné nebo podélné propojení kolejnic přímých kolejí a na výhybkách; usazení pražců mezi souběžnými kolejemi nebo podél koleje; připevnění lanového propojení na pražce nebo montážní trámky</t>
  </si>
  <si>
    <t>198605269</t>
  </si>
  <si>
    <t>7594105344</t>
  </si>
  <si>
    <t>Montáž lanového propojení kolejnicového na betonové pražce do 30,0 m - příčné nebo podélné propojení kolejnic přímých kolejí a na výhybkách; usazení pražců mezi souběžnými kolejemi nebo podél koleje; připevnění lanového propojení na pražce nebo montážní trámky</t>
  </si>
  <si>
    <t>1233802552</t>
  </si>
  <si>
    <t>7594105390</t>
  </si>
  <si>
    <t>Montáž pražce nebo trámku pro upevnění lanového propojení - usazení pražce nebo trámku mezi koleje nebo podél koleje; připevnění lana k pražci nebo montážnímu trámku</t>
  </si>
  <si>
    <t>-1369785324</t>
  </si>
  <si>
    <t>7594107330</t>
  </si>
  <si>
    <t>Demontáž kolejnicového lanového propojení z betonových pražců</t>
  </si>
  <si>
    <t>2029762218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</si>
  <si>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</si>
  <si>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</si>
  <si>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-871982069</t>
  </si>
  <si>
    <t>7594207050</t>
  </si>
  <si>
    <t>Demontáž stojánku kabelového KSL, KSLP</t>
  </si>
  <si>
    <t>183515538</t>
  </si>
  <si>
    <t>O5 - Vedlejší rozpočtové náklady</t>
  </si>
  <si>
    <t>Č51 - VRN</t>
  </si>
  <si>
    <t>VRN - Vedlejší rozpočtové náklady</t>
  </si>
  <si>
    <t>011403000</t>
  </si>
  <si>
    <t>Průzkum výskytu škodlivin kontaminace kameniva ropnými látkami</t>
  </si>
  <si>
    <t>%</t>
  </si>
  <si>
    <t>251441359</t>
  </si>
  <si>
    <t>012002000</t>
  </si>
  <si>
    <t>Geodetické práce</t>
  </si>
  <si>
    <t>-1745439827</t>
  </si>
  <si>
    <t>013003004</t>
  </si>
  <si>
    <t>Projektové práce v rozsahu ZRN přes 5 do 20 mil. Kč</t>
  </si>
  <si>
    <t>1164625401</t>
  </si>
  <si>
    <t>030001000</t>
  </si>
  <si>
    <t>Zařízení a vybavení staveniště</t>
  </si>
  <si>
    <t>-1560735857</t>
  </si>
  <si>
    <t>040001000</t>
  </si>
  <si>
    <t>Inženýrská činnost</t>
  </si>
  <si>
    <t>527226153</t>
  </si>
  <si>
    <t>Poznámka k položce:
vytýčení sítí</t>
  </si>
  <si>
    <t>045002000</t>
  </si>
  <si>
    <t>Koordinační a kompletační činnost</t>
  </si>
  <si>
    <t>1811036784</t>
  </si>
  <si>
    <t>Poznámka k položce:
Organizační zajištění prací při zřizování a udržování koleje. Činnosti podle př. S3/2, zejména technologická příprava pořízení schématu a projednání postupu s ST, kontrola stavební připravenosti a řízení postupu prací, předání prací a dokladů objednateli.</t>
  </si>
  <si>
    <t>051002000</t>
  </si>
  <si>
    <t xml:space="preserve">Finanční náklady - pojistné </t>
  </si>
  <si>
    <t>-536811352</t>
  </si>
  <si>
    <t>072002011</t>
  </si>
  <si>
    <t>Výluka silničního provozu se zajištěním objížďky</t>
  </si>
  <si>
    <t>880673142</t>
  </si>
  <si>
    <t>RV342</t>
  </si>
  <si>
    <t>Organizační zajištění prací při zřizování a udržování BK klejí a výhybek</t>
  </si>
  <si>
    <t>-55010670</t>
  </si>
  <si>
    <t>(214,495 - 215,190)*-1000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</si>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</sst>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9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3" fillId="0" borderId="18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 applyProtection="1">
      <alignment vertical="center"/>
    </xf>
    <xf numFmtId="4" fontId="33" fillId="0" borderId="24" xfId="0" applyNumberFormat="1" applyFont="1" applyBorder="1" applyAlignment="1" applyProtection="1">
      <alignment vertical="center"/>
    </xf>
    <xf numFmtId="166" fontId="33" fillId="0" borderId="24" xfId="0" applyNumberFormat="1" applyFont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35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7" fillId="0" borderId="16" xfId="0" applyNumberFormat="1" applyFont="1" applyBorder="1" applyAlignment="1" applyProtection="1"/>
    <xf numFmtId="166" fontId="37" fillId="0" borderId="17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8" xfId="0" applyFont="1" applyBorder="1" applyAlignment="1" applyProtection="1">
      <alignment horizontal="center" vertical="center"/>
    </xf>
    <xf numFmtId="49" fontId="41" fillId="0" borderId="28" xfId="0" applyNumberFormat="1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center" vertical="center" wrapText="1"/>
    </xf>
    <xf numFmtId="167" fontId="41" fillId="0" borderId="28" xfId="0" applyNumberFormat="1" applyFont="1" applyBorder="1" applyAlignment="1" applyProtection="1">
      <alignment vertical="center"/>
    </xf>
    <xf numFmtId="4" fontId="41" fillId="3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</xf>
    <xf numFmtId="0" fontId="41" fillId="0" borderId="5" xfId="0" applyFont="1" applyBorder="1" applyAlignment="1">
      <alignment vertical="center"/>
    </xf>
    <xf numFmtId="0" fontId="41" fillId="3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2" fillId="0" borderId="5" xfId="0" applyFont="1" applyBorder="1" applyAlignment="1"/>
    <xf numFmtId="0" fontId="12" fillId="0" borderId="18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9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42" fillId="0" borderId="29" xfId="0" applyFont="1" applyBorder="1" applyAlignment="1">
      <alignment vertical="center" wrapText="1"/>
      <protection locked="0"/>
    </xf>
    <xf numFmtId="0" fontId="42" fillId="0" borderId="30" xfId="0" applyFont="1" applyBorder="1" applyAlignment="1">
      <alignment vertical="center" wrapText="1"/>
      <protection locked="0"/>
    </xf>
    <xf numFmtId="0" fontId="42" fillId="0" borderId="31" xfId="0" applyFont="1" applyBorder="1" applyAlignment="1">
      <alignment vertical="center" wrapText="1"/>
      <protection locked="0"/>
    </xf>
    <xf numFmtId="0" fontId="42" fillId="0" borderId="32" xfId="0" applyFont="1" applyBorder="1" applyAlignment="1">
      <alignment horizontal="center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2" fillId="0" borderId="33" xfId="0" applyFont="1" applyBorder="1" applyAlignment="1">
      <alignment horizontal="center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horizontal="left" wrapText="1"/>
      <protection locked="0"/>
    </xf>
    <xf numFmtId="0" fontId="42" fillId="0" borderId="33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5" fillId="0" borderId="1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vertical="center" wrapText="1"/>
      <protection locked="0"/>
    </xf>
    <xf numFmtId="0" fontId="45" fillId="0" borderId="1" xfId="0" applyFont="1" applyBorder="1" applyAlignment="1">
      <alignment vertical="center" wrapText="1"/>
      <protection locked="0"/>
    </xf>
    <xf numFmtId="0" fontId="45" fillId="0" borderId="1" xfId="0" applyFont="1" applyBorder="1" applyAlignment="1">
      <alignment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49" fontId="45" fillId="0" borderId="1" xfId="0" applyNumberFormat="1" applyFont="1" applyBorder="1" applyAlignment="1">
      <alignment horizontal="left" vertical="center" wrapText="1"/>
      <protection locked="0"/>
    </xf>
    <xf numFmtId="49" fontId="45" fillId="0" borderId="1" xfId="0" applyNumberFormat="1" applyFont="1" applyBorder="1" applyAlignment="1">
      <alignment vertical="center" wrapText="1"/>
      <protection locked="0"/>
    </xf>
    <xf numFmtId="0" fontId="42" fillId="0" borderId="35" xfId="0" applyFont="1" applyBorder="1" applyAlignment="1">
      <alignment vertical="center" wrapText="1"/>
      <protection locked="0"/>
    </xf>
    <xf numFmtId="0" fontId="46" fillId="0" borderId="34" xfId="0" applyFont="1" applyBorder="1" applyAlignment="1">
      <alignment vertical="center" wrapText="1"/>
      <protection locked="0"/>
    </xf>
    <xf numFmtId="0" fontId="42" fillId="0" borderId="36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top"/>
      <protection locked="0"/>
    </xf>
    <xf numFmtId="0" fontId="42" fillId="0" borderId="0" xfId="0" applyFont="1" applyAlignment="1">
      <alignment vertical="top"/>
      <protection locked="0"/>
    </xf>
    <xf numFmtId="0" fontId="42" fillId="0" borderId="29" xfId="0" applyFont="1" applyBorder="1" applyAlignment="1">
      <alignment horizontal="left" vertical="center"/>
      <protection locked="0"/>
    </xf>
    <xf numFmtId="0" fontId="42" fillId="0" borderId="30" xfId="0" applyFont="1" applyBorder="1" applyAlignment="1">
      <alignment horizontal="left" vertical="center"/>
      <protection locked="0"/>
    </xf>
    <xf numFmtId="0" fontId="42" fillId="0" borderId="31" xfId="0" applyFont="1" applyBorder="1" applyAlignment="1">
      <alignment horizontal="left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7" fillId="0" borderId="0" xfId="0" applyFont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center" vertical="center"/>
      <protection locked="0"/>
    </xf>
    <xf numFmtId="0" fontId="47" fillId="0" borderId="34" xfId="0" applyFont="1" applyBorder="1" applyAlignment="1">
      <alignment horizontal="left" vertical="center"/>
      <protection locked="0"/>
    </xf>
    <xf numFmtId="0" fontId="48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5" fillId="0" borderId="1" xfId="0" applyFont="1" applyBorder="1" applyAlignment="1">
      <alignment horizontal="center" vertical="center"/>
      <protection locked="0"/>
    </xf>
    <xf numFmtId="0" fontId="45" fillId="0" borderId="32" xfId="0" applyFont="1" applyBorder="1" applyAlignment="1">
      <alignment horizontal="left" vertical="center"/>
      <protection locked="0"/>
    </xf>
    <xf numFmtId="0" fontId="45" fillId="0" borderId="1" xfId="0" applyFont="1" applyFill="1" applyBorder="1" applyAlignment="1">
      <alignment horizontal="left" vertical="center"/>
      <protection locked="0"/>
    </xf>
    <xf numFmtId="0" fontId="45" fillId="0" borderId="1" xfId="0" applyFont="1" applyFill="1" applyBorder="1" applyAlignment="1">
      <alignment horizontal="center" vertical="center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5" fillId="0" borderId="1" xfId="0" applyFont="1" applyBorder="1" applyAlignment="1">
      <alignment horizontal="center" vertical="center" wrapText="1"/>
      <protection locked="0"/>
    </xf>
    <xf numFmtId="0" fontId="42" fillId="0" borderId="29" xfId="0" applyFont="1" applyBorder="1" applyAlignment="1">
      <alignment horizontal="left" vertical="center" wrapText="1"/>
      <protection locked="0"/>
    </xf>
    <xf numFmtId="0" fontId="42" fillId="0" borderId="30" xfId="0" applyFont="1" applyBorder="1" applyAlignment="1">
      <alignment horizontal="left" vertical="center" wrapText="1"/>
      <protection locked="0"/>
    </xf>
    <xf numFmtId="0" fontId="42" fillId="0" borderId="3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7" fillId="0" borderId="32" xfId="0" applyFont="1" applyBorder="1" applyAlignment="1">
      <alignment horizontal="left" vertical="center" wrapText="1"/>
      <protection locked="0"/>
    </xf>
    <xf numFmtId="0" fontId="47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/>
      <protection locked="0"/>
    </xf>
    <xf numFmtId="0" fontId="45" fillId="0" borderId="35" xfId="0" applyFont="1" applyBorder="1" applyAlignment="1">
      <alignment horizontal="left" vertical="center" wrapText="1"/>
      <protection locked="0"/>
    </xf>
    <xf numFmtId="0" fontId="45" fillId="0" borderId="34" xfId="0" applyFont="1" applyBorder="1" applyAlignment="1">
      <alignment horizontal="left" vertical="center" wrapText="1"/>
      <protection locked="0"/>
    </xf>
    <xf numFmtId="0" fontId="45" fillId="0" borderId="36" xfId="0" applyFont="1" applyBorder="1" applyAlignment="1">
      <alignment horizontal="left" vertical="center" wrapText="1"/>
      <protection locked="0"/>
    </xf>
    <xf numFmtId="0" fontId="45" fillId="0" borderId="1" xfId="0" applyFont="1" applyBorder="1" applyAlignment="1">
      <alignment horizontal="left" vertical="top"/>
      <protection locked="0"/>
    </xf>
    <xf numFmtId="0" fontId="45" fillId="0" borderId="1" xfId="0" applyFont="1" applyBorder="1" applyAlignment="1">
      <alignment horizontal="center" vertical="top"/>
      <protection locked="0"/>
    </xf>
    <xf numFmtId="0" fontId="45" fillId="0" borderId="35" xfId="0" applyFont="1" applyBorder="1" applyAlignment="1">
      <alignment horizontal="left" vertical="center"/>
      <protection locked="0"/>
    </xf>
    <xf numFmtId="0" fontId="45" fillId="0" borderId="36" xfId="0" applyFont="1" applyBorder="1" applyAlignment="1">
      <alignment horizontal="left" vertical="center"/>
      <protection locked="0"/>
    </xf>
    <xf numFmtId="0" fontId="47" fillId="0" borderId="0" xfId="0" applyFont="1" applyAlignment="1">
      <alignment vertical="center"/>
      <protection locked="0"/>
    </xf>
    <xf numFmtId="0" fontId="44" fillId="0" borderId="1" xfId="0" applyFont="1" applyBorder="1" applyAlignment="1">
      <alignment vertical="center"/>
      <protection locked="0"/>
    </xf>
    <xf numFmtId="0" fontId="47" fillId="0" borderId="34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5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4" fillId="0" borderId="34" xfId="0" applyFont="1" applyBorder="1" applyAlignment="1">
      <alignment horizontal="left"/>
      <protection locked="0"/>
    </xf>
    <xf numFmtId="0" fontId="47" fillId="0" borderId="34" xfId="0" applyFont="1" applyBorder="1" applyAlignment="1">
      <protection locked="0"/>
    </xf>
    <xf numFmtId="0" fontId="42" fillId="0" borderId="32" xfId="0" applyFont="1" applyBorder="1" applyAlignment="1">
      <alignment vertical="top"/>
      <protection locked="0"/>
    </xf>
    <xf numFmtId="0" fontId="42" fillId="0" borderId="33" xfId="0" applyFont="1" applyBorder="1" applyAlignment="1">
      <alignment vertical="top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35" xfId="0" applyFont="1" applyBorder="1" applyAlignment="1">
      <alignment vertical="top"/>
      <protection locked="0"/>
    </xf>
    <xf numFmtId="0" fontId="42" fillId="0" borderId="34" xfId="0" applyFont="1" applyBorder="1" applyAlignment="1">
      <alignment vertical="top"/>
      <protection locked="0"/>
    </xf>
    <xf numFmtId="0" fontId="42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/>
      <c r="BS2" s="25" t="s">
        <v>8</v>
      </c>
      <c r="BT2" s="25" t="s">
        <v>9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ht="36.96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ht="14.4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6" t="s">
        <v>16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17</v>
      </c>
      <c r="BS5" s="25" t="s">
        <v>8</v>
      </c>
    </row>
    <row r="6" ht="36.96" customHeight="1">
      <c r="B6" s="29"/>
      <c r="C6" s="30"/>
      <c r="D6" s="38" t="s">
        <v>18</v>
      </c>
      <c r="E6" s="30"/>
      <c r="F6" s="30"/>
      <c r="G6" s="30"/>
      <c r="H6" s="30"/>
      <c r="I6" s="30"/>
      <c r="J6" s="30"/>
      <c r="K6" s="39" t="s">
        <v>19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20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22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23</v>
      </c>
      <c r="AL7" s="30"/>
      <c r="AM7" s="30"/>
      <c r="AN7" s="36" t="s">
        <v>24</v>
      </c>
      <c r="AO7" s="30"/>
      <c r="AP7" s="30"/>
      <c r="AQ7" s="32"/>
      <c r="BE7" s="40"/>
      <c r="BS7" s="25" t="s">
        <v>25</v>
      </c>
    </row>
    <row r="8" ht="14.4" customHeight="1">
      <c r="B8" s="29"/>
      <c r="C8" s="30"/>
      <c r="D8" s="41" t="s">
        <v>26</v>
      </c>
      <c r="E8" s="30"/>
      <c r="F8" s="30"/>
      <c r="G8" s="30"/>
      <c r="H8" s="30"/>
      <c r="I8" s="30"/>
      <c r="J8" s="30"/>
      <c r="K8" s="36" t="s">
        <v>27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28</v>
      </c>
      <c r="AL8" s="30"/>
      <c r="AM8" s="30"/>
      <c r="AN8" s="42" t="s">
        <v>29</v>
      </c>
      <c r="AO8" s="30"/>
      <c r="AP8" s="30"/>
      <c r="AQ8" s="32"/>
      <c r="BE8" s="40"/>
      <c r="BS8" s="25" t="s">
        <v>30</v>
      </c>
    </row>
    <row r="9" ht="29.28" customHeight="1">
      <c r="B9" s="29"/>
      <c r="C9" s="30"/>
      <c r="D9" s="35" t="s">
        <v>31</v>
      </c>
      <c r="E9" s="30"/>
      <c r="F9" s="30"/>
      <c r="G9" s="30"/>
      <c r="H9" s="30"/>
      <c r="I9" s="30"/>
      <c r="J9" s="30"/>
      <c r="K9" s="43" t="s">
        <v>32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5" t="s">
        <v>33</v>
      </c>
      <c r="AL9" s="30"/>
      <c r="AM9" s="30"/>
      <c r="AN9" s="43" t="s">
        <v>34</v>
      </c>
      <c r="AO9" s="30"/>
      <c r="AP9" s="30"/>
      <c r="AQ9" s="32"/>
      <c r="BE9" s="40"/>
      <c r="BS9" s="25" t="s">
        <v>35</v>
      </c>
    </row>
    <row r="10" ht="14.4" customHeight="1">
      <c r="B10" s="29"/>
      <c r="C10" s="30"/>
      <c r="D10" s="41" t="s">
        <v>36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37</v>
      </c>
      <c r="AL10" s="30"/>
      <c r="AM10" s="30"/>
      <c r="AN10" s="36" t="s">
        <v>38</v>
      </c>
      <c r="AO10" s="30"/>
      <c r="AP10" s="30"/>
      <c r="AQ10" s="32"/>
      <c r="BE10" s="40"/>
      <c r="BS10" s="25" t="s">
        <v>20</v>
      </c>
    </row>
    <row r="11" ht="18.48" customHeight="1">
      <c r="B11" s="29"/>
      <c r="C11" s="30"/>
      <c r="D11" s="30"/>
      <c r="E11" s="36" t="s">
        <v>39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40</v>
      </c>
      <c r="AL11" s="30"/>
      <c r="AM11" s="30"/>
      <c r="AN11" s="36" t="s">
        <v>41</v>
      </c>
      <c r="AO11" s="30"/>
      <c r="AP11" s="30"/>
      <c r="AQ11" s="32"/>
      <c r="BE11" s="40"/>
      <c r="BS11" s="25" t="s">
        <v>20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20</v>
      </c>
    </row>
    <row r="13" ht="14.4" customHeight="1">
      <c r="B13" s="29"/>
      <c r="C13" s="30"/>
      <c r="D13" s="41" t="s">
        <v>42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37</v>
      </c>
      <c r="AL13" s="30"/>
      <c r="AM13" s="30"/>
      <c r="AN13" s="44" t="s">
        <v>43</v>
      </c>
      <c r="AO13" s="30"/>
      <c r="AP13" s="30"/>
      <c r="AQ13" s="32"/>
      <c r="BE13" s="40"/>
      <c r="BS13" s="25" t="s">
        <v>20</v>
      </c>
    </row>
    <row r="14">
      <c r="B14" s="29"/>
      <c r="C14" s="30"/>
      <c r="D14" s="30"/>
      <c r="E14" s="44" t="s">
        <v>43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1" t="s">
        <v>40</v>
      </c>
      <c r="AL14" s="30"/>
      <c r="AM14" s="30"/>
      <c r="AN14" s="44" t="s">
        <v>43</v>
      </c>
      <c r="AO14" s="30"/>
      <c r="AP14" s="30"/>
      <c r="AQ14" s="32"/>
      <c r="BE14" s="40"/>
      <c r="BS14" s="25" t="s">
        <v>20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44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37</v>
      </c>
      <c r="AL16" s="30"/>
      <c r="AM16" s="30"/>
      <c r="AN16" s="36" t="s">
        <v>45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46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40</v>
      </c>
      <c r="AL17" s="30"/>
      <c r="AM17" s="30"/>
      <c r="AN17" s="36" t="s">
        <v>45</v>
      </c>
      <c r="AO17" s="30"/>
      <c r="AP17" s="30"/>
      <c r="AQ17" s="32"/>
      <c r="BE17" s="40"/>
      <c r="BS17" s="25" t="s">
        <v>47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8</v>
      </c>
    </row>
    <row r="19" ht="14.4" customHeight="1">
      <c r="B19" s="29"/>
      <c r="C19" s="30"/>
      <c r="D19" s="41" t="s">
        <v>48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8</v>
      </c>
    </row>
    <row r="20" ht="57" customHeight="1">
      <c r="B20" s="29"/>
      <c r="C20" s="30"/>
      <c r="D20" s="30"/>
      <c r="E20" s="46" t="s">
        <v>49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0"/>
      <c r="AQ22" s="32"/>
      <c r="BE22" s="40"/>
    </row>
    <row r="23" s="1" customFormat="1" ht="25.92" customHeight="1">
      <c r="B23" s="48"/>
      <c r="C23" s="49"/>
      <c r="D23" s="50" t="s">
        <v>50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E23" s="40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E24" s="40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51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52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53</v>
      </c>
      <c r="AL25" s="54"/>
      <c r="AM25" s="54"/>
      <c r="AN25" s="54"/>
      <c r="AO25" s="54"/>
      <c r="AP25" s="49"/>
      <c r="AQ25" s="53"/>
      <c r="BE25" s="40"/>
    </row>
    <row r="26" hidden="1" s="2" customFormat="1" ht="14.4" customHeight="1">
      <c r="B26" s="55"/>
      <c r="C26" s="56"/>
      <c r="D26" s="57" t="s">
        <v>54</v>
      </c>
      <c r="E26" s="56"/>
      <c r="F26" s="57" t="s">
        <v>55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ROUND(AZ51,2)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ROUND(AV51,2)</f>
        <v>0</v>
      </c>
      <c r="AL26" s="56"/>
      <c r="AM26" s="56"/>
      <c r="AN26" s="56"/>
      <c r="AO26" s="56"/>
      <c r="AP26" s="56"/>
      <c r="AQ26" s="60"/>
      <c r="BE26" s="40"/>
    </row>
    <row r="27" hidden="1" s="2" customFormat="1" ht="14.4" customHeight="1">
      <c r="B27" s="55"/>
      <c r="C27" s="56"/>
      <c r="D27" s="56"/>
      <c r="E27" s="56"/>
      <c r="F27" s="57" t="s">
        <v>56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ROUND(BA51,2)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ROUND(AW51,2)</f>
        <v>0</v>
      </c>
      <c r="AL27" s="56"/>
      <c r="AM27" s="56"/>
      <c r="AN27" s="56"/>
      <c r="AO27" s="56"/>
      <c r="AP27" s="56"/>
      <c r="AQ27" s="60"/>
      <c r="BE27" s="40"/>
    </row>
    <row r="28" s="2" customFormat="1" ht="14.4" customHeight="1">
      <c r="B28" s="55"/>
      <c r="C28" s="56"/>
      <c r="D28" s="57" t="s">
        <v>54</v>
      </c>
      <c r="E28" s="56"/>
      <c r="F28" s="57" t="s">
        <v>57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ROUND(BB51,2)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E28" s="40"/>
    </row>
    <row r="29" s="2" customFormat="1" ht="14.4" customHeight="1">
      <c r="B29" s="55"/>
      <c r="C29" s="56"/>
      <c r="D29" s="56"/>
      <c r="E29" s="56"/>
      <c r="F29" s="57" t="s">
        <v>58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ROUND(BC51,2)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E29" s="40"/>
    </row>
    <row r="30" hidden="1" s="2" customFormat="1" ht="14.4" customHeight="1">
      <c r="B30" s="55"/>
      <c r="C30" s="56"/>
      <c r="D30" s="56"/>
      <c r="E30" s="56"/>
      <c r="F30" s="57" t="s">
        <v>59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ROUND(BD51,2)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E30" s="40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E31" s="40"/>
    </row>
    <row r="32" s="1" customFormat="1" ht="25.92" customHeight="1">
      <c r="B32" s="48"/>
      <c r="C32" s="61"/>
      <c r="D32" s="62" t="s">
        <v>60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61</v>
      </c>
      <c r="U32" s="63"/>
      <c r="V32" s="63"/>
      <c r="W32" s="63"/>
      <c r="X32" s="65" t="s">
        <v>62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E32" s="40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4"/>
    </row>
    <row r="39" s="1" customFormat="1" ht="36.96" customHeight="1">
      <c r="B39" s="48"/>
      <c r="C39" s="75" t="s">
        <v>63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4"/>
    </row>
    <row r="40" s="1" customFormat="1" ht="6.96" customHeight="1">
      <c r="B40" s="48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4"/>
    </row>
    <row r="41" s="3" customFormat="1" ht="14.4" customHeight="1">
      <c r="B41" s="77"/>
      <c r="C41" s="78" t="s">
        <v>15</v>
      </c>
      <c r="D41" s="79"/>
      <c r="E41" s="79"/>
      <c r="F41" s="79"/>
      <c r="G41" s="79"/>
      <c r="H41" s="79"/>
      <c r="I41" s="79"/>
      <c r="J41" s="79"/>
      <c r="K41" s="79"/>
      <c r="L41" s="79" t="str">
        <f>K5</f>
        <v>65018126</v>
      </c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80"/>
    </row>
    <row r="42" s="4" customFormat="1" ht="36.96" customHeight="1">
      <c r="B42" s="81"/>
      <c r="C42" s="82" t="s">
        <v>18</v>
      </c>
      <c r="D42" s="83"/>
      <c r="E42" s="83"/>
      <c r="F42" s="83"/>
      <c r="G42" s="83"/>
      <c r="H42" s="83"/>
      <c r="I42" s="83"/>
      <c r="J42" s="83"/>
      <c r="K42" s="83"/>
      <c r="L42" s="84" t="str">
        <f>K6</f>
        <v>TSO 2.SK v ŽST Postoloprty</v>
      </c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5"/>
    </row>
    <row r="43" s="1" customFormat="1" ht="6.96" customHeight="1">
      <c r="B43" s="48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</row>
    <row r="44" s="1" customFormat="1">
      <c r="B44" s="48"/>
      <c r="C44" s="78" t="s">
        <v>26</v>
      </c>
      <c r="D44" s="76"/>
      <c r="E44" s="76"/>
      <c r="F44" s="76"/>
      <c r="G44" s="76"/>
      <c r="H44" s="76"/>
      <c r="I44" s="76"/>
      <c r="J44" s="76"/>
      <c r="K44" s="76"/>
      <c r="L44" s="86" t="str">
        <f>IF(K8="","",K8)</f>
        <v>Postoloprty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8" t="s">
        <v>28</v>
      </c>
      <c r="AJ44" s="76"/>
      <c r="AK44" s="76"/>
      <c r="AL44" s="76"/>
      <c r="AM44" s="87" t="str">
        <f>IF(AN8= "","",AN8)</f>
        <v>3. 10. 2018</v>
      </c>
      <c r="AN44" s="87"/>
      <c r="AO44" s="76"/>
      <c r="AP44" s="76"/>
      <c r="AQ44" s="76"/>
      <c r="AR44" s="74"/>
    </row>
    <row r="45" s="1" customFormat="1" ht="6.96" customHeight="1">
      <c r="B45" s="48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</row>
    <row r="46" s="1" customFormat="1">
      <c r="B46" s="48"/>
      <c r="C46" s="78" t="s">
        <v>36</v>
      </c>
      <c r="D46" s="76"/>
      <c r="E46" s="76"/>
      <c r="F46" s="76"/>
      <c r="G46" s="76"/>
      <c r="H46" s="76"/>
      <c r="I46" s="76"/>
      <c r="J46" s="76"/>
      <c r="K46" s="76"/>
      <c r="L46" s="79" t="str">
        <f>IF(E11= "","",E11)</f>
        <v>SŽDC s.o., OŘ UNL, ST Most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8" t="s">
        <v>44</v>
      </c>
      <c r="AJ46" s="76"/>
      <c r="AK46" s="76"/>
      <c r="AL46" s="76"/>
      <c r="AM46" s="79" t="str">
        <f>IF(E17="","",E17)</f>
        <v xml:space="preserve"> </v>
      </c>
      <c r="AN46" s="79"/>
      <c r="AO46" s="79"/>
      <c r="AP46" s="79"/>
      <c r="AQ46" s="76"/>
      <c r="AR46" s="74"/>
      <c r="AS46" s="88" t="s">
        <v>64</v>
      </c>
      <c r="AT46" s="89"/>
      <c r="AU46" s="90"/>
      <c r="AV46" s="90"/>
      <c r="AW46" s="90"/>
      <c r="AX46" s="90"/>
      <c r="AY46" s="90"/>
      <c r="AZ46" s="90"/>
      <c r="BA46" s="90"/>
      <c r="BB46" s="90"/>
      <c r="BC46" s="90"/>
      <c r="BD46" s="91"/>
    </row>
    <row r="47" s="1" customFormat="1">
      <c r="B47" s="48"/>
      <c r="C47" s="78" t="s">
        <v>42</v>
      </c>
      <c r="D47" s="76"/>
      <c r="E47" s="76"/>
      <c r="F47" s="76"/>
      <c r="G47" s="76"/>
      <c r="H47" s="76"/>
      <c r="I47" s="76"/>
      <c r="J47" s="76"/>
      <c r="K47" s="76"/>
      <c r="L47" s="79" t="str">
        <f>IF(E14= "Vyplň údaj","",E14)</f>
        <v/>
      </c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4"/>
      <c r="AS47" s="92"/>
      <c r="AT47" s="93"/>
      <c r="AU47" s="94"/>
      <c r="AV47" s="94"/>
      <c r="AW47" s="94"/>
      <c r="AX47" s="94"/>
      <c r="AY47" s="94"/>
      <c r="AZ47" s="94"/>
      <c r="BA47" s="94"/>
      <c r="BB47" s="94"/>
      <c r="BC47" s="94"/>
      <c r="BD47" s="95"/>
    </row>
    <row r="48" s="1" customFormat="1" ht="10.8" customHeight="1">
      <c r="B48" s="48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4"/>
      <c r="AS48" s="9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97"/>
    </row>
    <row r="49" s="1" customFormat="1" ht="29.28" customHeight="1">
      <c r="B49" s="48"/>
      <c r="C49" s="98" t="s">
        <v>65</v>
      </c>
      <c r="D49" s="99"/>
      <c r="E49" s="99"/>
      <c r="F49" s="99"/>
      <c r="G49" s="99"/>
      <c r="H49" s="100"/>
      <c r="I49" s="101" t="s">
        <v>66</v>
      </c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102" t="s">
        <v>67</v>
      </c>
      <c r="AH49" s="99"/>
      <c r="AI49" s="99"/>
      <c r="AJ49" s="99"/>
      <c r="AK49" s="99"/>
      <c r="AL49" s="99"/>
      <c r="AM49" s="99"/>
      <c r="AN49" s="101" t="s">
        <v>68</v>
      </c>
      <c r="AO49" s="99"/>
      <c r="AP49" s="99"/>
      <c r="AQ49" s="103" t="s">
        <v>69</v>
      </c>
      <c r="AR49" s="74"/>
      <c r="AS49" s="104" t="s">
        <v>70</v>
      </c>
      <c r="AT49" s="105" t="s">
        <v>71</v>
      </c>
      <c r="AU49" s="105" t="s">
        <v>72</v>
      </c>
      <c r="AV49" s="105" t="s">
        <v>73</v>
      </c>
      <c r="AW49" s="105" t="s">
        <v>74</v>
      </c>
      <c r="AX49" s="105" t="s">
        <v>75</v>
      </c>
      <c r="AY49" s="105" t="s">
        <v>76</v>
      </c>
      <c r="AZ49" s="105" t="s">
        <v>77</v>
      </c>
      <c r="BA49" s="105" t="s">
        <v>78</v>
      </c>
      <c r="BB49" s="105" t="s">
        <v>79</v>
      </c>
      <c r="BC49" s="105" t="s">
        <v>80</v>
      </c>
      <c r="BD49" s="106" t="s">
        <v>81</v>
      </c>
    </row>
    <row r="50" s="1" customFormat="1" ht="10.8" customHeight="1">
      <c r="B50" s="48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4"/>
      <c r="AS50" s="107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9"/>
    </row>
    <row r="51" s="4" customFormat="1" ht="32.4" customHeight="1">
      <c r="B51" s="81"/>
      <c r="C51" s="110" t="s">
        <v>82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2">
        <f>ROUND(AG52+AG54+AG56+AG58+AG60,2)</f>
        <v>0</v>
      </c>
      <c r="AH51" s="112"/>
      <c r="AI51" s="112"/>
      <c r="AJ51" s="112"/>
      <c r="AK51" s="112"/>
      <c r="AL51" s="112"/>
      <c r="AM51" s="112"/>
      <c r="AN51" s="113">
        <f>SUM(AG51,AT51)</f>
        <v>0</v>
      </c>
      <c r="AO51" s="113"/>
      <c r="AP51" s="113"/>
      <c r="AQ51" s="114" t="s">
        <v>45</v>
      </c>
      <c r="AR51" s="85"/>
      <c r="AS51" s="115">
        <f>ROUND(AS52+AS54+AS56+AS58+AS60,2)</f>
        <v>0</v>
      </c>
      <c r="AT51" s="116">
        <f>ROUND(SUM(AV51:AW51),2)</f>
        <v>0</v>
      </c>
      <c r="AU51" s="117">
        <f>ROUND(AU52+AU54+AU56+AU58+AU60,5)</f>
        <v>0</v>
      </c>
      <c r="AV51" s="116">
        <f>ROUND(AZ51*L26,2)</f>
        <v>0</v>
      </c>
      <c r="AW51" s="116">
        <f>ROUND(BA51*L27,2)</f>
        <v>0</v>
      </c>
      <c r="AX51" s="116">
        <f>ROUND(BB51*L26,2)</f>
        <v>0</v>
      </c>
      <c r="AY51" s="116">
        <f>ROUND(BC51*L27,2)</f>
        <v>0</v>
      </c>
      <c r="AZ51" s="116">
        <f>ROUND(AZ52+AZ54+AZ56+AZ58+AZ60,2)</f>
        <v>0</v>
      </c>
      <c r="BA51" s="116">
        <f>ROUND(BA52+BA54+BA56+BA58+BA60,2)</f>
        <v>0</v>
      </c>
      <c r="BB51" s="116">
        <f>ROUND(BB52+BB54+BB56+BB58+BB60,2)</f>
        <v>0</v>
      </c>
      <c r="BC51" s="116">
        <f>ROUND(BC52+BC54+BC56+BC58+BC60,2)</f>
        <v>0</v>
      </c>
      <c r="BD51" s="118">
        <f>ROUND(BD52+BD54+BD56+BD58+BD60,2)</f>
        <v>0</v>
      </c>
      <c r="BS51" s="119" t="s">
        <v>83</v>
      </c>
      <c r="BT51" s="119" t="s">
        <v>84</v>
      </c>
      <c r="BU51" s="120" t="s">
        <v>85</v>
      </c>
      <c r="BV51" s="119" t="s">
        <v>86</v>
      </c>
      <c r="BW51" s="119" t="s">
        <v>7</v>
      </c>
      <c r="BX51" s="119" t="s">
        <v>87</v>
      </c>
      <c r="CL51" s="119" t="s">
        <v>22</v>
      </c>
    </row>
    <row r="52" s="5" customFormat="1" ht="31.5" customHeight="1">
      <c r="B52" s="121"/>
      <c r="C52" s="122"/>
      <c r="D52" s="123" t="s">
        <v>88</v>
      </c>
      <c r="E52" s="123"/>
      <c r="F52" s="123"/>
      <c r="G52" s="123"/>
      <c r="H52" s="123"/>
      <c r="I52" s="124"/>
      <c r="J52" s="123" t="s">
        <v>89</v>
      </c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5">
        <f>ROUND(AG53,2)</f>
        <v>0</v>
      </c>
      <c r="AH52" s="124"/>
      <c r="AI52" s="124"/>
      <c r="AJ52" s="124"/>
      <c r="AK52" s="124"/>
      <c r="AL52" s="124"/>
      <c r="AM52" s="124"/>
      <c r="AN52" s="126">
        <f>SUM(AG52,AT52)</f>
        <v>0</v>
      </c>
      <c r="AO52" s="124"/>
      <c r="AP52" s="124"/>
      <c r="AQ52" s="127" t="s">
        <v>90</v>
      </c>
      <c r="AR52" s="128"/>
      <c r="AS52" s="129">
        <f>ROUND(AS53,2)</f>
        <v>0</v>
      </c>
      <c r="AT52" s="130">
        <f>ROUND(SUM(AV52:AW52),2)</f>
        <v>0</v>
      </c>
      <c r="AU52" s="131">
        <f>ROUND(AU53,5)</f>
        <v>0</v>
      </c>
      <c r="AV52" s="130">
        <f>ROUND(AZ52*L26,2)</f>
        <v>0</v>
      </c>
      <c r="AW52" s="130">
        <f>ROUND(BA52*L27,2)</f>
        <v>0</v>
      </c>
      <c r="AX52" s="130">
        <f>ROUND(BB52*L26,2)</f>
        <v>0</v>
      </c>
      <c r="AY52" s="130">
        <f>ROUND(BC52*L27,2)</f>
        <v>0</v>
      </c>
      <c r="AZ52" s="130">
        <f>ROUND(AZ53,2)</f>
        <v>0</v>
      </c>
      <c r="BA52" s="130">
        <f>ROUND(BA53,2)</f>
        <v>0</v>
      </c>
      <c r="BB52" s="130">
        <f>ROUND(BB53,2)</f>
        <v>0</v>
      </c>
      <c r="BC52" s="130">
        <f>ROUND(BC53,2)</f>
        <v>0</v>
      </c>
      <c r="BD52" s="132">
        <f>ROUND(BD53,2)</f>
        <v>0</v>
      </c>
      <c r="BS52" s="133" t="s">
        <v>83</v>
      </c>
      <c r="BT52" s="133" t="s">
        <v>25</v>
      </c>
      <c r="BU52" s="133" t="s">
        <v>85</v>
      </c>
      <c r="BV52" s="133" t="s">
        <v>86</v>
      </c>
      <c r="BW52" s="133" t="s">
        <v>91</v>
      </c>
      <c r="BX52" s="133" t="s">
        <v>7</v>
      </c>
      <c r="CL52" s="133" t="s">
        <v>45</v>
      </c>
      <c r="CM52" s="133" t="s">
        <v>92</v>
      </c>
    </row>
    <row r="53" s="6" customFormat="1" ht="16.5" customHeight="1">
      <c r="A53" s="134" t="s">
        <v>93</v>
      </c>
      <c r="B53" s="135"/>
      <c r="C53" s="136"/>
      <c r="D53" s="136"/>
      <c r="E53" s="137" t="s">
        <v>94</v>
      </c>
      <c r="F53" s="137"/>
      <c r="G53" s="137"/>
      <c r="H53" s="137"/>
      <c r="I53" s="137"/>
      <c r="J53" s="136"/>
      <c r="K53" s="137" t="s">
        <v>95</v>
      </c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8">
        <f>'Č11 - TSO 2. SK'!J29</f>
        <v>0</v>
      </c>
      <c r="AH53" s="136"/>
      <c r="AI53" s="136"/>
      <c r="AJ53" s="136"/>
      <c r="AK53" s="136"/>
      <c r="AL53" s="136"/>
      <c r="AM53" s="136"/>
      <c r="AN53" s="138">
        <f>SUM(AG53,AT53)</f>
        <v>0</v>
      </c>
      <c r="AO53" s="136"/>
      <c r="AP53" s="136"/>
      <c r="AQ53" s="139" t="s">
        <v>96</v>
      </c>
      <c r="AR53" s="140"/>
      <c r="AS53" s="141">
        <v>0</v>
      </c>
      <c r="AT53" s="142">
        <f>ROUND(SUM(AV53:AW53),2)</f>
        <v>0</v>
      </c>
      <c r="AU53" s="143">
        <f>'Č11 - TSO 2. SK'!P84</f>
        <v>0</v>
      </c>
      <c r="AV53" s="142">
        <f>'Č11 - TSO 2. SK'!J32</f>
        <v>0</v>
      </c>
      <c r="AW53" s="142">
        <f>'Č11 - TSO 2. SK'!J33</f>
        <v>0</v>
      </c>
      <c r="AX53" s="142">
        <f>'Č11 - TSO 2. SK'!J34</f>
        <v>0</v>
      </c>
      <c r="AY53" s="142">
        <f>'Č11 - TSO 2. SK'!J35</f>
        <v>0</v>
      </c>
      <c r="AZ53" s="142">
        <f>'Č11 - TSO 2. SK'!F32</f>
        <v>0</v>
      </c>
      <c r="BA53" s="142">
        <f>'Č11 - TSO 2. SK'!F33</f>
        <v>0</v>
      </c>
      <c r="BB53" s="142">
        <f>'Č11 - TSO 2. SK'!F34</f>
        <v>0</v>
      </c>
      <c r="BC53" s="142">
        <f>'Č11 - TSO 2. SK'!F35</f>
        <v>0</v>
      </c>
      <c r="BD53" s="144">
        <f>'Č11 - TSO 2. SK'!F36</f>
        <v>0</v>
      </c>
      <c r="BT53" s="145" t="s">
        <v>92</v>
      </c>
      <c r="BV53" s="145" t="s">
        <v>86</v>
      </c>
      <c r="BW53" s="145" t="s">
        <v>97</v>
      </c>
      <c r="BX53" s="145" t="s">
        <v>91</v>
      </c>
      <c r="CL53" s="145" t="s">
        <v>45</v>
      </c>
    </row>
    <row r="54" s="5" customFormat="1" ht="31.5" customHeight="1">
      <c r="B54" s="121"/>
      <c r="C54" s="122"/>
      <c r="D54" s="123" t="s">
        <v>98</v>
      </c>
      <c r="E54" s="123"/>
      <c r="F54" s="123"/>
      <c r="G54" s="123"/>
      <c r="H54" s="123"/>
      <c r="I54" s="124"/>
      <c r="J54" s="123" t="s">
        <v>99</v>
      </c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5">
        <f>ROUND(AG55,2)</f>
        <v>0</v>
      </c>
      <c r="AH54" s="124"/>
      <c r="AI54" s="124"/>
      <c r="AJ54" s="124"/>
      <c r="AK54" s="124"/>
      <c r="AL54" s="124"/>
      <c r="AM54" s="124"/>
      <c r="AN54" s="126">
        <f>SUM(AG54,AT54)</f>
        <v>0</v>
      </c>
      <c r="AO54" s="124"/>
      <c r="AP54" s="124"/>
      <c r="AQ54" s="127" t="s">
        <v>90</v>
      </c>
      <c r="AR54" s="128"/>
      <c r="AS54" s="129">
        <f>ROUND(AS55,2)</f>
        <v>0</v>
      </c>
      <c r="AT54" s="130">
        <f>ROUND(SUM(AV54:AW54),2)</f>
        <v>0</v>
      </c>
      <c r="AU54" s="131">
        <f>ROUND(AU55,5)</f>
        <v>0</v>
      </c>
      <c r="AV54" s="130">
        <f>ROUND(AZ54*L26,2)</f>
        <v>0</v>
      </c>
      <c r="AW54" s="130">
        <f>ROUND(BA54*L27,2)</f>
        <v>0</v>
      </c>
      <c r="AX54" s="130">
        <f>ROUND(BB54*L26,2)</f>
        <v>0</v>
      </c>
      <c r="AY54" s="130">
        <f>ROUND(BC54*L27,2)</f>
        <v>0</v>
      </c>
      <c r="AZ54" s="130">
        <f>ROUND(AZ55,2)</f>
        <v>0</v>
      </c>
      <c r="BA54" s="130">
        <f>ROUND(BA55,2)</f>
        <v>0</v>
      </c>
      <c r="BB54" s="130">
        <f>ROUND(BB55,2)</f>
        <v>0</v>
      </c>
      <c r="BC54" s="130">
        <f>ROUND(BC55,2)</f>
        <v>0</v>
      </c>
      <c r="BD54" s="132">
        <f>ROUND(BD55,2)</f>
        <v>0</v>
      </c>
      <c r="BS54" s="133" t="s">
        <v>83</v>
      </c>
      <c r="BT54" s="133" t="s">
        <v>25</v>
      </c>
      <c r="BU54" s="133" t="s">
        <v>85</v>
      </c>
      <c r="BV54" s="133" t="s">
        <v>86</v>
      </c>
      <c r="BW54" s="133" t="s">
        <v>100</v>
      </c>
      <c r="BX54" s="133" t="s">
        <v>7</v>
      </c>
      <c r="CL54" s="133" t="s">
        <v>101</v>
      </c>
      <c r="CM54" s="133" t="s">
        <v>92</v>
      </c>
    </row>
    <row r="55" s="6" customFormat="1" ht="28.5" customHeight="1">
      <c r="A55" s="134" t="s">
        <v>93</v>
      </c>
      <c r="B55" s="135"/>
      <c r="C55" s="136"/>
      <c r="D55" s="136"/>
      <c r="E55" s="137" t="s">
        <v>102</v>
      </c>
      <c r="F55" s="137"/>
      <c r="G55" s="137"/>
      <c r="H55" s="137"/>
      <c r="I55" s="137"/>
      <c r="J55" s="136"/>
      <c r="K55" s="137" t="s">
        <v>103</v>
      </c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8">
        <f>'Č21 - Oprava přejezdu P19...'!J29</f>
        <v>0</v>
      </c>
      <c r="AH55" s="136"/>
      <c r="AI55" s="136"/>
      <c r="AJ55" s="136"/>
      <c r="AK55" s="136"/>
      <c r="AL55" s="136"/>
      <c r="AM55" s="136"/>
      <c r="AN55" s="138">
        <f>SUM(AG55,AT55)</f>
        <v>0</v>
      </c>
      <c r="AO55" s="136"/>
      <c r="AP55" s="136"/>
      <c r="AQ55" s="139" t="s">
        <v>96</v>
      </c>
      <c r="AR55" s="140"/>
      <c r="AS55" s="141">
        <v>0</v>
      </c>
      <c r="AT55" s="142">
        <f>ROUND(SUM(AV55:AW55),2)</f>
        <v>0</v>
      </c>
      <c r="AU55" s="143">
        <f>'Č21 - Oprava přejezdu P19...'!P85</f>
        <v>0</v>
      </c>
      <c r="AV55" s="142">
        <f>'Č21 - Oprava přejezdu P19...'!J32</f>
        <v>0</v>
      </c>
      <c r="AW55" s="142">
        <f>'Č21 - Oprava přejezdu P19...'!J33</f>
        <v>0</v>
      </c>
      <c r="AX55" s="142">
        <f>'Č21 - Oprava přejezdu P19...'!J34</f>
        <v>0</v>
      </c>
      <c r="AY55" s="142">
        <f>'Č21 - Oprava přejezdu P19...'!J35</f>
        <v>0</v>
      </c>
      <c r="AZ55" s="142">
        <f>'Č21 - Oprava přejezdu P19...'!F32</f>
        <v>0</v>
      </c>
      <c r="BA55" s="142">
        <f>'Č21 - Oprava přejezdu P19...'!F33</f>
        <v>0</v>
      </c>
      <c r="BB55" s="142">
        <f>'Č21 - Oprava přejezdu P19...'!F34</f>
        <v>0</v>
      </c>
      <c r="BC55" s="142">
        <f>'Č21 - Oprava přejezdu P19...'!F35</f>
        <v>0</v>
      </c>
      <c r="BD55" s="144">
        <f>'Č21 - Oprava přejezdu P19...'!F36</f>
        <v>0</v>
      </c>
      <c r="BT55" s="145" t="s">
        <v>92</v>
      </c>
      <c r="BV55" s="145" t="s">
        <v>86</v>
      </c>
      <c r="BW55" s="145" t="s">
        <v>104</v>
      </c>
      <c r="BX55" s="145" t="s">
        <v>100</v>
      </c>
      <c r="CL55" s="145" t="s">
        <v>101</v>
      </c>
    </row>
    <row r="56" s="5" customFormat="1" ht="31.5" customHeight="1">
      <c r="B56" s="121"/>
      <c r="C56" s="122"/>
      <c r="D56" s="123" t="s">
        <v>105</v>
      </c>
      <c r="E56" s="123"/>
      <c r="F56" s="123"/>
      <c r="G56" s="123"/>
      <c r="H56" s="123"/>
      <c r="I56" s="124"/>
      <c r="J56" s="123" t="s">
        <v>106</v>
      </c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5">
        <f>ROUND(AG57,2)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90</v>
      </c>
      <c r="AR56" s="128"/>
      <c r="AS56" s="129">
        <f>ROUND(AS57,2)</f>
        <v>0</v>
      </c>
      <c r="AT56" s="130">
        <f>ROUND(SUM(AV56:AW56),2)</f>
        <v>0</v>
      </c>
      <c r="AU56" s="131">
        <f>ROUND(AU57,5)</f>
        <v>0</v>
      </c>
      <c r="AV56" s="130">
        <f>ROUND(AZ56*L26,2)</f>
        <v>0</v>
      </c>
      <c r="AW56" s="130">
        <f>ROUND(BA56*L27,2)</f>
        <v>0</v>
      </c>
      <c r="AX56" s="130">
        <f>ROUND(BB56*L26,2)</f>
        <v>0</v>
      </c>
      <c r="AY56" s="130">
        <f>ROUND(BC56*L27,2)</f>
        <v>0</v>
      </c>
      <c r="AZ56" s="130">
        <f>ROUND(AZ57,2)</f>
        <v>0</v>
      </c>
      <c r="BA56" s="130">
        <f>ROUND(BA57,2)</f>
        <v>0</v>
      </c>
      <c r="BB56" s="130">
        <f>ROUND(BB57,2)</f>
        <v>0</v>
      </c>
      <c r="BC56" s="130">
        <f>ROUND(BC57,2)</f>
        <v>0</v>
      </c>
      <c r="BD56" s="132">
        <f>ROUND(BD57,2)</f>
        <v>0</v>
      </c>
      <c r="BS56" s="133" t="s">
        <v>83</v>
      </c>
      <c r="BT56" s="133" t="s">
        <v>25</v>
      </c>
      <c r="BU56" s="133" t="s">
        <v>85</v>
      </c>
      <c r="BV56" s="133" t="s">
        <v>86</v>
      </c>
      <c r="BW56" s="133" t="s">
        <v>107</v>
      </c>
      <c r="BX56" s="133" t="s">
        <v>7</v>
      </c>
      <c r="CL56" s="133" t="s">
        <v>22</v>
      </c>
      <c r="CM56" s="133" t="s">
        <v>92</v>
      </c>
    </row>
    <row r="57" s="6" customFormat="1" ht="16.5" customHeight="1">
      <c r="A57" s="134" t="s">
        <v>93</v>
      </c>
      <c r="B57" s="135"/>
      <c r="C57" s="136"/>
      <c r="D57" s="136"/>
      <c r="E57" s="137" t="s">
        <v>108</v>
      </c>
      <c r="F57" s="137"/>
      <c r="G57" s="137"/>
      <c r="H57" s="137"/>
      <c r="I57" s="137"/>
      <c r="J57" s="136"/>
      <c r="K57" s="137" t="s">
        <v>109</v>
      </c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8">
        <f>'Č33 - Nástupištní hrana'!J29</f>
        <v>0</v>
      </c>
      <c r="AH57" s="136"/>
      <c r="AI57" s="136"/>
      <c r="AJ57" s="136"/>
      <c r="AK57" s="136"/>
      <c r="AL57" s="136"/>
      <c r="AM57" s="136"/>
      <c r="AN57" s="138">
        <f>SUM(AG57,AT57)</f>
        <v>0</v>
      </c>
      <c r="AO57" s="136"/>
      <c r="AP57" s="136"/>
      <c r="AQ57" s="139" t="s">
        <v>96</v>
      </c>
      <c r="AR57" s="140"/>
      <c r="AS57" s="141">
        <v>0</v>
      </c>
      <c r="AT57" s="142">
        <f>ROUND(SUM(AV57:AW57),2)</f>
        <v>0</v>
      </c>
      <c r="AU57" s="143">
        <f>'Č33 - Nástupištní hrana'!P84</f>
        <v>0</v>
      </c>
      <c r="AV57" s="142">
        <f>'Č33 - Nástupištní hrana'!J32</f>
        <v>0</v>
      </c>
      <c r="AW57" s="142">
        <f>'Č33 - Nástupištní hrana'!J33</f>
        <v>0</v>
      </c>
      <c r="AX57" s="142">
        <f>'Č33 - Nástupištní hrana'!J34</f>
        <v>0</v>
      </c>
      <c r="AY57" s="142">
        <f>'Č33 - Nástupištní hrana'!J35</f>
        <v>0</v>
      </c>
      <c r="AZ57" s="142">
        <f>'Č33 - Nástupištní hrana'!F32</f>
        <v>0</v>
      </c>
      <c r="BA57" s="142">
        <f>'Č33 - Nástupištní hrana'!F33</f>
        <v>0</v>
      </c>
      <c r="BB57" s="142">
        <f>'Č33 - Nástupištní hrana'!F34</f>
        <v>0</v>
      </c>
      <c r="BC57" s="142">
        <f>'Č33 - Nástupištní hrana'!F35</f>
        <v>0</v>
      </c>
      <c r="BD57" s="144">
        <f>'Č33 - Nástupištní hrana'!F36</f>
        <v>0</v>
      </c>
      <c r="BT57" s="145" t="s">
        <v>92</v>
      </c>
      <c r="BV57" s="145" t="s">
        <v>86</v>
      </c>
      <c r="BW57" s="145" t="s">
        <v>110</v>
      </c>
      <c r="BX57" s="145" t="s">
        <v>107</v>
      </c>
      <c r="CL57" s="145" t="s">
        <v>22</v>
      </c>
    </row>
    <row r="58" s="5" customFormat="1" ht="16.5" customHeight="1">
      <c r="B58" s="121"/>
      <c r="C58" s="122"/>
      <c r="D58" s="123" t="s">
        <v>111</v>
      </c>
      <c r="E58" s="123"/>
      <c r="F58" s="123"/>
      <c r="G58" s="123"/>
      <c r="H58" s="123"/>
      <c r="I58" s="124"/>
      <c r="J58" s="123" t="s">
        <v>112</v>
      </c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5">
        <f>ROUND(AG59,2)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90</v>
      </c>
      <c r="AR58" s="128"/>
      <c r="AS58" s="129">
        <f>ROUND(AS59,2)</f>
        <v>0</v>
      </c>
      <c r="AT58" s="130">
        <f>ROUND(SUM(AV58:AW58),2)</f>
        <v>0</v>
      </c>
      <c r="AU58" s="131">
        <f>ROUND(AU59,5)</f>
        <v>0</v>
      </c>
      <c r="AV58" s="130">
        <f>ROUND(AZ58*L26,2)</f>
        <v>0</v>
      </c>
      <c r="AW58" s="130">
        <f>ROUND(BA58*L27,2)</f>
        <v>0</v>
      </c>
      <c r="AX58" s="130">
        <f>ROUND(BB58*L26,2)</f>
        <v>0</v>
      </c>
      <c r="AY58" s="130">
        <f>ROUND(BC58*L27,2)</f>
        <v>0</v>
      </c>
      <c r="AZ58" s="130">
        <f>ROUND(AZ59,2)</f>
        <v>0</v>
      </c>
      <c r="BA58" s="130">
        <f>ROUND(BA59,2)</f>
        <v>0</v>
      </c>
      <c r="BB58" s="130">
        <f>ROUND(BB59,2)</f>
        <v>0</v>
      </c>
      <c r="BC58" s="130">
        <f>ROUND(BC59,2)</f>
        <v>0</v>
      </c>
      <c r="BD58" s="132">
        <f>ROUND(BD59,2)</f>
        <v>0</v>
      </c>
      <c r="BS58" s="133" t="s">
        <v>83</v>
      </c>
      <c r="BT58" s="133" t="s">
        <v>25</v>
      </c>
      <c r="BU58" s="133" t="s">
        <v>85</v>
      </c>
      <c r="BV58" s="133" t="s">
        <v>86</v>
      </c>
      <c r="BW58" s="133" t="s">
        <v>113</v>
      </c>
      <c r="BX58" s="133" t="s">
        <v>7</v>
      </c>
      <c r="CL58" s="133" t="s">
        <v>45</v>
      </c>
      <c r="CM58" s="133" t="s">
        <v>92</v>
      </c>
    </row>
    <row r="59" s="6" customFormat="1" ht="16.5" customHeight="1">
      <c r="A59" s="134" t="s">
        <v>93</v>
      </c>
      <c r="B59" s="135"/>
      <c r="C59" s="136"/>
      <c r="D59" s="136"/>
      <c r="E59" s="137" t="s">
        <v>114</v>
      </c>
      <c r="F59" s="137"/>
      <c r="G59" s="137"/>
      <c r="H59" s="137"/>
      <c r="I59" s="137"/>
      <c r="J59" s="136"/>
      <c r="K59" s="137" t="s">
        <v>115</v>
      </c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8">
        <f>'Č41 - Práce na zab.zař.'!J29</f>
        <v>0</v>
      </c>
      <c r="AH59" s="136"/>
      <c r="AI59" s="136"/>
      <c r="AJ59" s="136"/>
      <c r="AK59" s="136"/>
      <c r="AL59" s="136"/>
      <c r="AM59" s="136"/>
      <c r="AN59" s="138">
        <f>SUM(AG59,AT59)</f>
        <v>0</v>
      </c>
      <c r="AO59" s="136"/>
      <c r="AP59" s="136"/>
      <c r="AQ59" s="139" t="s">
        <v>96</v>
      </c>
      <c r="AR59" s="140"/>
      <c r="AS59" s="141">
        <v>0</v>
      </c>
      <c r="AT59" s="142">
        <f>ROUND(SUM(AV59:AW59),2)</f>
        <v>0</v>
      </c>
      <c r="AU59" s="143">
        <f>'Č41 - Práce na zab.zař.'!P83</f>
        <v>0</v>
      </c>
      <c r="AV59" s="142">
        <f>'Č41 - Práce na zab.zař.'!J32</f>
        <v>0</v>
      </c>
      <c r="AW59" s="142">
        <f>'Č41 - Práce na zab.zař.'!J33</f>
        <v>0</v>
      </c>
      <c r="AX59" s="142">
        <f>'Č41 - Práce na zab.zař.'!J34</f>
        <v>0</v>
      </c>
      <c r="AY59" s="142">
        <f>'Č41 - Práce na zab.zař.'!J35</f>
        <v>0</v>
      </c>
      <c r="AZ59" s="142">
        <f>'Č41 - Práce na zab.zař.'!F32</f>
        <v>0</v>
      </c>
      <c r="BA59" s="142">
        <f>'Č41 - Práce na zab.zař.'!F33</f>
        <v>0</v>
      </c>
      <c r="BB59" s="142">
        <f>'Č41 - Práce na zab.zař.'!F34</f>
        <v>0</v>
      </c>
      <c r="BC59" s="142">
        <f>'Č41 - Práce na zab.zař.'!F35</f>
        <v>0</v>
      </c>
      <c r="BD59" s="144">
        <f>'Č41 - Práce na zab.zař.'!F36</f>
        <v>0</v>
      </c>
      <c r="BT59" s="145" t="s">
        <v>92</v>
      </c>
      <c r="BV59" s="145" t="s">
        <v>86</v>
      </c>
      <c r="BW59" s="145" t="s">
        <v>116</v>
      </c>
      <c r="BX59" s="145" t="s">
        <v>113</v>
      </c>
      <c r="CL59" s="145" t="s">
        <v>45</v>
      </c>
    </row>
    <row r="60" s="5" customFormat="1" ht="16.5" customHeight="1">
      <c r="B60" s="121"/>
      <c r="C60" s="122"/>
      <c r="D60" s="123" t="s">
        <v>117</v>
      </c>
      <c r="E60" s="123"/>
      <c r="F60" s="123"/>
      <c r="G60" s="123"/>
      <c r="H60" s="123"/>
      <c r="I60" s="124"/>
      <c r="J60" s="123" t="s">
        <v>118</v>
      </c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5">
        <f>ROUND(AG61,2)</f>
        <v>0</v>
      </c>
      <c r="AH60" s="124"/>
      <c r="AI60" s="124"/>
      <c r="AJ60" s="124"/>
      <c r="AK60" s="124"/>
      <c r="AL60" s="124"/>
      <c r="AM60" s="124"/>
      <c r="AN60" s="126">
        <f>SUM(AG60,AT60)</f>
        <v>0</v>
      </c>
      <c r="AO60" s="124"/>
      <c r="AP60" s="124"/>
      <c r="AQ60" s="127" t="s">
        <v>90</v>
      </c>
      <c r="AR60" s="128"/>
      <c r="AS60" s="129">
        <f>ROUND(AS61,2)</f>
        <v>0</v>
      </c>
      <c r="AT60" s="130">
        <f>ROUND(SUM(AV60:AW60),2)</f>
        <v>0</v>
      </c>
      <c r="AU60" s="131">
        <f>ROUND(AU61,5)</f>
        <v>0</v>
      </c>
      <c r="AV60" s="130">
        <f>ROUND(AZ60*L26,2)</f>
        <v>0</v>
      </c>
      <c r="AW60" s="130">
        <f>ROUND(BA60*L27,2)</f>
        <v>0</v>
      </c>
      <c r="AX60" s="130">
        <f>ROUND(BB60*L26,2)</f>
        <v>0</v>
      </c>
      <c r="AY60" s="130">
        <f>ROUND(BC60*L27,2)</f>
        <v>0</v>
      </c>
      <c r="AZ60" s="130">
        <f>ROUND(AZ61,2)</f>
        <v>0</v>
      </c>
      <c r="BA60" s="130">
        <f>ROUND(BA61,2)</f>
        <v>0</v>
      </c>
      <c r="BB60" s="130">
        <f>ROUND(BB61,2)</f>
        <v>0</v>
      </c>
      <c r="BC60" s="130">
        <f>ROUND(BC61,2)</f>
        <v>0</v>
      </c>
      <c r="BD60" s="132">
        <f>ROUND(BD61,2)</f>
        <v>0</v>
      </c>
      <c r="BS60" s="133" t="s">
        <v>83</v>
      </c>
      <c r="BT60" s="133" t="s">
        <v>25</v>
      </c>
      <c r="BU60" s="133" t="s">
        <v>85</v>
      </c>
      <c r="BV60" s="133" t="s">
        <v>86</v>
      </c>
      <c r="BW60" s="133" t="s">
        <v>119</v>
      </c>
      <c r="BX60" s="133" t="s">
        <v>7</v>
      </c>
      <c r="CL60" s="133" t="s">
        <v>45</v>
      </c>
      <c r="CM60" s="133" t="s">
        <v>92</v>
      </c>
    </row>
    <row r="61" s="6" customFormat="1" ht="16.5" customHeight="1">
      <c r="A61" s="134" t="s">
        <v>93</v>
      </c>
      <c r="B61" s="135"/>
      <c r="C61" s="136"/>
      <c r="D61" s="136"/>
      <c r="E61" s="137" t="s">
        <v>120</v>
      </c>
      <c r="F61" s="137"/>
      <c r="G61" s="137"/>
      <c r="H61" s="137"/>
      <c r="I61" s="137"/>
      <c r="J61" s="136"/>
      <c r="K61" s="137" t="s">
        <v>121</v>
      </c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8">
        <f>'Č51 - VRN'!J29</f>
        <v>0</v>
      </c>
      <c r="AH61" s="136"/>
      <c r="AI61" s="136"/>
      <c r="AJ61" s="136"/>
      <c r="AK61" s="136"/>
      <c r="AL61" s="136"/>
      <c r="AM61" s="136"/>
      <c r="AN61" s="138">
        <f>SUM(AG61,AT61)</f>
        <v>0</v>
      </c>
      <c r="AO61" s="136"/>
      <c r="AP61" s="136"/>
      <c r="AQ61" s="139" t="s">
        <v>96</v>
      </c>
      <c r="AR61" s="140"/>
      <c r="AS61" s="146">
        <v>0</v>
      </c>
      <c r="AT61" s="147">
        <f>ROUND(SUM(AV61:AW61),2)</f>
        <v>0</v>
      </c>
      <c r="AU61" s="148">
        <f>'Č51 - VRN'!P83</f>
        <v>0</v>
      </c>
      <c r="AV61" s="147">
        <f>'Č51 - VRN'!J32</f>
        <v>0</v>
      </c>
      <c r="AW61" s="147">
        <f>'Č51 - VRN'!J33</f>
        <v>0</v>
      </c>
      <c r="AX61" s="147">
        <f>'Č51 - VRN'!J34</f>
        <v>0</v>
      </c>
      <c r="AY61" s="147">
        <f>'Č51 - VRN'!J35</f>
        <v>0</v>
      </c>
      <c r="AZ61" s="147">
        <f>'Č51 - VRN'!F32</f>
        <v>0</v>
      </c>
      <c r="BA61" s="147">
        <f>'Č51 - VRN'!F33</f>
        <v>0</v>
      </c>
      <c r="BB61" s="147">
        <f>'Č51 - VRN'!F34</f>
        <v>0</v>
      </c>
      <c r="BC61" s="147">
        <f>'Č51 - VRN'!F35</f>
        <v>0</v>
      </c>
      <c r="BD61" s="149">
        <f>'Č51 - VRN'!F36</f>
        <v>0</v>
      </c>
      <c r="BT61" s="145" t="s">
        <v>92</v>
      </c>
      <c r="BV61" s="145" t="s">
        <v>86</v>
      </c>
      <c r="BW61" s="145" t="s">
        <v>122</v>
      </c>
      <c r="BX61" s="145" t="s">
        <v>119</v>
      </c>
      <c r="CL61" s="145" t="s">
        <v>45</v>
      </c>
    </row>
    <row r="62" s="1" customFormat="1" ht="30" customHeight="1">
      <c r="B62" s="48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4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4"/>
    </row>
  </sheetData>
  <sheetProtection sheet="1" formatColumns="0" formatRows="0" objects="1" scenarios="1" spinCount="100000" saltValue="uvSevIndQ76JzzGGhlv5nniNM6rtwBeGtBnaWQfX6TUWG5ZcCyTmi9JWiD29dYn9/xKK1GKSpNHgztD589q6IA==" hashValue="symQ3g3gLevFhtJzQonI6Z+Z2WDWLVKauClraRUnxSunswuUnCD/lJnKEB2MjHjllckghD2xopUgwflEZyx3qA==" algorithmName="SHA-512" password="CC35"/>
  <mergeCells count="7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Č11 - TSO 2. SK'!C2" display="/"/>
    <hyperlink ref="A55" location="'Č21 - Oprava přejezdu P19...'!C2" display="/"/>
    <hyperlink ref="A57" location="'Č33 - Nástupištní hrana'!C2" display="/"/>
    <hyperlink ref="A59" location="'Č41 - Práce na zab.zař.'!C2" display="/"/>
    <hyperlink ref="A61" location="'Č51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123</v>
      </c>
      <c r="G1" s="153" t="s">
        <v>124</v>
      </c>
      <c r="H1" s="153"/>
      <c r="I1" s="154"/>
      <c r="J1" s="153" t="s">
        <v>125</v>
      </c>
      <c r="K1" s="152" t="s">
        <v>126</v>
      </c>
      <c r="L1" s="153" t="s">
        <v>127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97</v>
      </c>
      <c r="AZ2" s="155" t="s">
        <v>128</v>
      </c>
      <c r="BA2" s="155" t="s">
        <v>129</v>
      </c>
      <c r="BB2" s="155" t="s">
        <v>130</v>
      </c>
      <c r="BC2" s="155" t="s">
        <v>131</v>
      </c>
      <c r="BD2" s="155" t="s">
        <v>92</v>
      </c>
    </row>
    <row r="3" ht="6.96" customHeight="1">
      <c r="B3" s="26"/>
      <c r="C3" s="27"/>
      <c r="D3" s="27"/>
      <c r="E3" s="27"/>
      <c r="F3" s="27"/>
      <c r="G3" s="27"/>
      <c r="H3" s="27"/>
      <c r="I3" s="156"/>
      <c r="J3" s="27"/>
      <c r="K3" s="28"/>
      <c r="AT3" s="25" t="s">
        <v>92</v>
      </c>
      <c r="AZ3" s="155" t="s">
        <v>132</v>
      </c>
      <c r="BA3" s="155" t="s">
        <v>133</v>
      </c>
      <c r="BB3" s="155" t="s">
        <v>134</v>
      </c>
      <c r="BC3" s="155" t="s">
        <v>135</v>
      </c>
      <c r="BD3" s="155" t="s">
        <v>92</v>
      </c>
    </row>
    <row r="4" ht="36.96" customHeight="1">
      <c r="B4" s="29"/>
      <c r="C4" s="30"/>
      <c r="D4" s="31" t="s">
        <v>136</v>
      </c>
      <c r="E4" s="30"/>
      <c r="F4" s="30"/>
      <c r="G4" s="30"/>
      <c r="H4" s="30"/>
      <c r="I4" s="157"/>
      <c r="J4" s="30"/>
      <c r="K4" s="32"/>
      <c r="M4" s="33" t="s">
        <v>12</v>
      </c>
      <c r="AT4" s="25" t="s">
        <v>47</v>
      </c>
      <c r="AZ4" s="155" t="s">
        <v>137</v>
      </c>
      <c r="BA4" s="155" t="s">
        <v>138</v>
      </c>
      <c r="BB4" s="155" t="s">
        <v>130</v>
      </c>
      <c r="BC4" s="155" t="s">
        <v>139</v>
      </c>
      <c r="BD4" s="155" t="s">
        <v>92</v>
      </c>
    </row>
    <row r="5" ht="6.96" customHeight="1">
      <c r="B5" s="29"/>
      <c r="C5" s="30"/>
      <c r="D5" s="30"/>
      <c r="E5" s="30"/>
      <c r="F5" s="30"/>
      <c r="G5" s="30"/>
      <c r="H5" s="30"/>
      <c r="I5" s="157"/>
      <c r="J5" s="30"/>
      <c r="K5" s="32"/>
      <c r="AZ5" s="155" t="s">
        <v>140</v>
      </c>
      <c r="BA5" s="155" t="s">
        <v>141</v>
      </c>
      <c r="BB5" s="155" t="s">
        <v>130</v>
      </c>
      <c r="BC5" s="155" t="s">
        <v>142</v>
      </c>
      <c r="BD5" s="155" t="s">
        <v>92</v>
      </c>
    </row>
    <row r="6">
      <c r="B6" s="29"/>
      <c r="C6" s="30"/>
      <c r="D6" s="41" t="s">
        <v>18</v>
      </c>
      <c r="E6" s="30"/>
      <c r="F6" s="30"/>
      <c r="G6" s="30"/>
      <c r="H6" s="30"/>
      <c r="I6" s="157"/>
      <c r="J6" s="30"/>
      <c r="K6" s="32"/>
      <c r="AZ6" s="155" t="s">
        <v>143</v>
      </c>
      <c r="BA6" s="155" t="s">
        <v>144</v>
      </c>
      <c r="BB6" s="155" t="s">
        <v>145</v>
      </c>
      <c r="BC6" s="155" t="s">
        <v>146</v>
      </c>
      <c r="BD6" s="155" t="s">
        <v>92</v>
      </c>
    </row>
    <row r="7" ht="16.5" customHeight="1">
      <c r="B7" s="29"/>
      <c r="C7" s="30"/>
      <c r="D7" s="30"/>
      <c r="E7" s="158" t="str">
        <f>'Rekapitulace zakázky'!K6</f>
        <v>TSO 2.SK v ŽST Postoloprty</v>
      </c>
      <c r="F7" s="41"/>
      <c r="G7" s="41"/>
      <c r="H7" s="41"/>
      <c r="I7" s="157"/>
      <c r="J7" s="30"/>
      <c r="K7" s="32"/>
      <c r="AZ7" s="155" t="s">
        <v>147</v>
      </c>
      <c r="BA7" s="155" t="s">
        <v>148</v>
      </c>
      <c r="BB7" s="155" t="s">
        <v>145</v>
      </c>
      <c r="BC7" s="155" t="s">
        <v>149</v>
      </c>
      <c r="BD7" s="155" t="s">
        <v>92</v>
      </c>
    </row>
    <row r="8">
      <c r="B8" s="29"/>
      <c r="C8" s="30"/>
      <c r="D8" s="41" t="s">
        <v>150</v>
      </c>
      <c r="E8" s="30"/>
      <c r="F8" s="30"/>
      <c r="G8" s="30"/>
      <c r="H8" s="30"/>
      <c r="I8" s="157"/>
      <c r="J8" s="30"/>
      <c r="K8" s="32"/>
      <c r="AZ8" s="155" t="s">
        <v>151</v>
      </c>
      <c r="BA8" s="155" t="s">
        <v>152</v>
      </c>
      <c r="BB8" s="155" t="s">
        <v>145</v>
      </c>
      <c r="BC8" s="155" t="s">
        <v>153</v>
      </c>
      <c r="BD8" s="155" t="s">
        <v>92</v>
      </c>
    </row>
    <row r="9" s="1" customFormat="1" ht="16.5" customHeight="1">
      <c r="B9" s="48"/>
      <c r="C9" s="49"/>
      <c r="D9" s="49"/>
      <c r="E9" s="158" t="s">
        <v>154</v>
      </c>
      <c r="F9" s="49"/>
      <c r="G9" s="49"/>
      <c r="H9" s="49"/>
      <c r="I9" s="159"/>
      <c r="J9" s="49"/>
      <c r="K9" s="53"/>
      <c r="AZ9" s="155" t="s">
        <v>155</v>
      </c>
      <c r="BA9" s="155" t="s">
        <v>156</v>
      </c>
      <c r="BB9" s="155" t="s">
        <v>157</v>
      </c>
      <c r="BC9" s="155" t="s">
        <v>158</v>
      </c>
      <c r="BD9" s="155" t="s">
        <v>92</v>
      </c>
    </row>
    <row r="10" s="1" customFormat="1">
      <c r="B10" s="48"/>
      <c r="C10" s="49"/>
      <c r="D10" s="41" t="s">
        <v>159</v>
      </c>
      <c r="E10" s="49"/>
      <c r="F10" s="49"/>
      <c r="G10" s="49"/>
      <c r="H10" s="49"/>
      <c r="I10" s="159"/>
      <c r="J10" s="49"/>
      <c r="K10" s="53"/>
      <c r="AZ10" s="155" t="s">
        <v>160</v>
      </c>
      <c r="BA10" s="155" t="s">
        <v>161</v>
      </c>
      <c r="BB10" s="155" t="s">
        <v>162</v>
      </c>
      <c r="BC10" s="155" t="s">
        <v>35</v>
      </c>
      <c r="BD10" s="155" t="s">
        <v>92</v>
      </c>
    </row>
    <row r="11" s="1" customFormat="1" ht="36.96" customHeight="1">
      <c r="B11" s="48"/>
      <c r="C11" s="49"/>
      <c r="D11" s="49"/>
      <c r="E11" s="160" t="s">
        <v>163</v>
      </c>
      <c r="F11" s="49"/>
      <c r="G11" s="49"/>
      <c r="H11" s="49"/>
      <c r="I11" s="159"/>
      <c r="J11" s="49"/>
      <c r="K11" s="53"/>
      <c r="AZ11" s="155" t="s">
        <v>164</v>
      </c>
      <c r="BA11" s="155" t="s">
        <v>45</v>
      </c>
      <c r="BB11" s="155" t="s">
        <v>162</v>
      </c>
      <c r="BC11" s="155" t="s">
        <v>165</v>
      </c>
      <c r="BD11" s="155" t="s">
        <v>92</v>
      </c>
    </row>
    <row r="12" s="1" customFormat="1">
      <c r="B12" s="48"/>
      <c r="C12" s="49"/>
      <c r="D12" s="49"/>
      <c r="E12" s="49"/>
      <c r="F12" s="49"/>
      <c r="G12" s="49"/>
      <c r="H12" s="49"/>
      <c r="I12" s="159"/>
      <c r="J12" s="49"/>
      <c r="K12" s="53"/>
    </row>
    <row r="13" s="1" customFormat="1" ht="14.4" customHeight="1">
      <c r="B13" s="48"/>
      <c r="C13" s="49"/>
      <c r="D13" s="41" t="s">
        <v>21</v>
      </c>
      <c r="E13" s="49"/>
      <c r="F13" s="36" t="s">
        <v>45</v>
      </c>
      <c r="G13" s="49"/>
      <c r="H13" s="49"/>
      <c r="I13" s="161" t="s">
        <v>23</v>
      </c>
      <c r="J13" s="36" t="s">
        <v>45</v>
      </c>
      <c r="K13" s="53"/>
    </row>
    <row r="14" s="1" customFormat="1" ht="14.4" customHeight="1">
      <c r="B14" s="48"/>
      <c r="C14" s="49"/>
      <c r="D14" s="41" t="s">
        <v>26</v>
      </c>
      <c r="E14" s="49"/>
      <c r="F14" s="36" t="s">
        <v>27</v>
      </c>
      <c r="G14" s="49"/>
      <c r="H14" s="49"/>
      <c r="I14" s="161" t="s">
        <v>28</v>
      </c>
      <c r="J14" s="162" t="str">
        <f>'Rekapitulace zakázky'!AN8</f>
        <v>3. 10. 2018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9"/>
      <c r="J15" s="49"/>
      <c r="K15" s="53"/>
    </row>
    <row r="16" s="1" customFormat="1" ht="14.4" customHeight="1">
      <c r="B16" s="48"/>
      <c r="C16" s="49"/>
      <c r="D16" s="41" t="s">
        <v>36</v>
      </c>
      <c r="E16" s="49"/>
      <c r="F16" s="49"/>
      <c r="G16" s="49"/>
      <c r="H16" s="49"/>
      <c r="I16" s="161" t="s">
        <v>37</v>
      </c>
      <c r="J16" s="36" t="s">
        <v>38</v>
      </c>
      <c r="K16" s="53"/>
    </row>
    <row r="17" s="1" customFormat="1" ht="18" customHeight="1">
      <c r="B17" s="48"/>
      <c r="C17" s="49"/>
      <c r="D17" s="49"/>
      <c r="E17" s="36" t="s">
        <v>39</v>
      </c>
      <c r="F17" s="49"/>
      <c r="G17" s="49"/>
      <c r="H17" s="49"/>
      <c r="I17" s="161" t="s">
        <v>40</v>
      </c>
      <c r="J17" s="36" t="s">
        <v>41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9"/>
      <c r="J18" s="49"/>
      <c r="K18" s="53"/>
    </row>
    <row r="19" s="1" customFormat="1" ht="14.4" customHeight="1">
      <c r="B19" s="48"/>
      <c r="C19" s="49"/>
      <c r="D19" s="41" t="s">
        <v>42</v>
      </c>
      <c r="E19" s="49"/>
      <c r="F19" s="49"/>
      <c r="G19" s="49"/>
      <c r="H19" s="49"/>
      <c r="I19" s="161" t="s">
        <v>37</v>
      </c>
      <c r="J19" s="36" t="str">
        <f>IF('Rekapitulace zakázky'!AN13="Vyplň údaj","",IF('Rekapitulace zakázky'!AN13="","",'Rekapitulace zakázky'!AN13))</f>
        <v/>
      </c>
      <c r="K19" s="53"/>
    </row>
    <row r="20" s="1" customFormat="1" ht="18" customHeight="1">
      <c r="B20" s="48"/>
      <c r="C20" s="49"/>
      <c r="D20" s="49"/>
      <c r="E20" s="36" t="str">
        <f>IF('Rekapitulace zakázky'!E14="Vyplň údaj","",IF('Rekapitulace zakázky'!E14="","",'Rekapitulace zakázky'!E14))</f>
        <v/>
      </c>
      <c r="F20" s="49"/>
      <c r="G20" s="49"/>
      <c r="H20" s="49"/>
      <c r="I20" s="161" t="s">
        <v>40</v>
      </c>
      <c r="J20" s="36" t="str">
        <f>IF('Rekapitulace zakázky'!AN14="Vyplň údaj","",IF('Rekapitulace zakázky'!AN14="","",'Rekapitulace zakázky'!AN14))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9"/>
      <c r="J21" s="49"/>
      <c r="K21" s="53"/>
    </row>
    <row r="22" s="1" customFormat="1" ht="14.4" customHeight="1">
      <c r="B22" s="48"/>
      <c r="C22" s="49"/>
      <c r="D22" s="41" t="s">
        <v>44</v>
      </c>
      <c r="E22" s="49"/>
      <c r="F22" s="49"/>
      <c r="G22" s="49"/>
      <c r="H22" s="49"/>
      <c r="I22" s="161" t="s">
        <v>37</v>
      </c>
      <c r="J22" s="36" t="s">
        <v>45</v>
      </c>
      <c r="K22" s="53"/>
    </row>
    <row r="23" s="1" customFormat="1" ht="18" customHeight="1">
      <c r="B23" s="48"/>
      <c r="C23" s="49"/>
      <c r="D23" s="49"/>
      <c r="E23" s="36" t="s">
        <v>46</v>
      </c>
      <c r="F23" s="49"/>
      <c r="G23" s="49"/>
      <c r="H23" s="49"/>
      <c r="I23" s="161" t="s">
        <v>40</v>
      </c>
      <c r="J23" s="36" t="s">
        <v>45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9"/>
      <c r="J24" s="49"/>
      <c r="K24" s="53"/>
    </row>
    <row r="25" s="1" customFormat="1" ht="14.4" customHeight="1">
      <c r="B25" s="48"/>
      <c r="C25" s="49"/>
      <c r="D25" s="41" t="s">
        <v>48</v>
      </c>
      <c r="E25" s="49"/>
      <c r="F25" s="49"/>
      <c r="G25" s="49"/>
      <c r="H25" s="49"/>
      <c r="I25" s="159"/>
      <c r="J25" s="49"/>
      <c r="K25" s="53"/>
    </row>
    <row r="26" s="7" customFormat="1" ht="71.25" customHeight="1">
      <c r="B26" s="163"/>
      <c r="C26" s="164"/>
      <c r="D26" s="164"/>
      <c r="E26" s="46" t="s">
        <v>49</v>
      </c>
      <c r="F26" s="46"/>
      <c r="G26" s="46"/>
      <c r="H26" s="46"/>
      <c r="I26" s="165"/>
      <c r="J26" s="164"/>
      <c r="K26" s="166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9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7"/>
      <c r="J28" s="108"/>
      <c r="K28" s="168"/>
    </row>
    <row r="29" s="1" customFormat="1" ht="25.44" customHeight="1">
      <c r="B29" s="48"/>
      <c r="C29" s="49"/>
      <c r="D29" s="169" t="s">
        <v>50</v>
      </c>
      <c r="E29" s="49"/>
      <c r="F29" s="49"/>
      <c r="G29" s="49"/>
      <c r="H29" s="49"/>
      <c r="I29" s="159"/>
      <c r="J29" s="170">
        <f>ROUND(J84,2)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7"/>
      <c r="J30" s="108"/>
      <c r="K30" s="168"/>
    </row>
    <row r="31" s="1" customFormat="1" ht="14.4" customHeight="1">
      <c r="B31" s="48"/>
      <c r="C31" s="49"/>
      <c r="D31" s="49"/>
      <c r="E31" s="49"/>
      <c r="F31" s="54" t="s">
        <v>52</v>
      </c>
      <c r="G31" s="49"/>
      <c r="H31" s="49"/>
      <c r="I31" s="171" t="s">
        <v>51</v>
      </c>
      <c r="J31" s="54" t="s">
        <v>53</v>
      </c>
      <c r="K31" s="53"/>
    </row>
    <row r="32" hidden="1" s="1" customFormat="1" ht="14.4" customHeight="1">
      <c r="B32" s="48"/>
      <c r="C32" s="49"/>
      <c r="D32" s="57" t="s">
        <v>54</v>
      </c>
      <c r="E32" s="57" t="s">
        <v>55</v>
      </c>
      <c r="F32" s="172">
        <f>ROUND(SUM(BE84:BE227), 2)</f>
        <v>0</v>
      </c>
      <c r="G32" s="49"/>
      <c r="H32" s="49"/>
      <c r="I32" s="173">
        <v>0.20999999999999999</v>
      </c>
      <c r="J32" s="172">
        <f>ROUND(ROUND((SUM(BE84:BE227)), 2)*I32, 2)</f>
        <v>0</v>
      </c>
      <c r="K32" s="53"/>
    </row>
    <row r="33" hidden="1" s="1" customFormat="1" ht="14.4" customHeight="1">
      <c r="B33" s="48"/>
      <c r="C33" s="49"/>
      <c r="D33" s="49"/>
      <c r="E33" s="57" t="s">
        <v>56</v>
      </c>
      <c r="F33" s="172">
        <f>ROUND(SUM(BF84:BF227), 2)</f>
        <v>0</v>
      </c>
      <c r="G33" s="49"/>
      <c r="H33" s="49"/>
      <c r="I33" s="173">
        <v>0.14999999999999999</v>
      </c>
      <c r="J33" s="172">
        <f>ROUND(ROUND((SUM(BF84:BF227)), 2)*I33, 2)</f>
        <v>0</v>
      </c>
      <c r="K33" s="53"/>
    </row>
    <row r="34" s="1" customFormat="1" ht="14.4" customHeight="1">
      <c r="B34" s="48"/>
      <c r="C34" s="49"/>
      <c r="D34" s="57" t="s">
        <v>54</v>
      </c>
      <c r="E34" s="57" t="s">
        <v>57</v>
      </c>
      <c r="F34" s="172">
        <f>ROUND(SUM(BG84:BG227), 2)</f>
        <v>0</v>
      </c>
      <c r="G34" s="49"/>
      <c r="H34" s="49"/>
      <c r="I34" s="173">
        <v>0.20999999999999999</v>
      </c>
      <c r="J34" s="172">
        <v>0</v>
      </c>
      <c r="K34" s="53"/>
    </row>
    <row r="35" s="1" customFormat="1" ht="14.4" customHeight="1">
      <c r="B35" s="48"/>
      <c r="C35" s="49"/>
      <c r="D35" s="49"/>
      <c r="E35" s="57" t="s">
        <v>58</v>
      </c>
      <c r="F35" s="172">
        <f>ROUND(SUM(BH84:BH227), 2)</f>
        <v>0</v>
      </c>
      <c r="G35" s="49"/>
      <c r="H35" s="49"/>
      <c r="I35" s="173">
        <v>0.14999999999999999</v>
      </c>
      <c r="J35" s="172">
        <v>0</v>
      </c>
      <c r="K35" s="53"/>
    </row>
    <row r="36" hidden="1" s="1" customFormat="1" ht="14.4" customHeight="1">
      <c r="B36" s="48"/>
      <c r="C36" s="49"/>
      <c r="D36" s="49"/>
      <c r="E36" s="57" t="s">
        <v>59</v>
      </c>
      <c r="F36" s="172">
        <f>ROUND(SUM(BI84:BI227), 2)</f>
        <v>0</v>
      </c>
      <c r="G36" s="49"/>
      <c r="H36" s="49"/>
      <c r="I36" s="173">
        <v>0</v>
      </c>
      <c r="J36" s="172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9"/>
      <c r="J37" s="49"/>
      <c r="K37" s="53"/>
    </row>
    <row r="38" s="1" customFormat="1" ht="25.44" customHeight="1">
      <c r="B38" s="48"/>
      <c r="C38" s="174"/>
      <c r="D38" s="175" t="s">
        <v>60</v>
      </c>
      <c r="E38" s="100"/>
      <c r="F38" s="100"/>
      <c r="G38" s="176" t="s">
        <v>61</v>
      </c>
      <c r="H38" s="177" t="s">
        <v>62</v>
      </c>
      <c r="I38" s="178"/>
      <c r="J38" s="179">
        <f>SUM(J29:J36)</f>
        <v>0</v>
      </c>
      <c r="K38" s="180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1"/>
      <c r="J39" s="70"/>
      <c r="K39" s="71"/>
    </row>
    <row r="43" s="1" customFormat="1" ht="6.96" customHeight="1">
      <c r="B43" s="182"/>
      <c r="C43" s="183"/>
      <c r="D43" s="183"/>
      <c r="E43" s="183"/>
      <c r="F43" s="183"/>
      <c r="G43" s="183"/>
      <c r="H43" s="183"/>
      <c r="I43" s="184"/>
      <c r="J43" s="183"/>
      <c r="K43" s="185"/>
    </row>
    <row r="44" s="1" customFormat="1" ht="36.96" customHeight="1">
      <c r="B44" s="48"/>
      <c r="C44" s="31" t="s">
        <v>166</v>
      </c>
      <c r="D44" s="49"/>
      <c r="E44" s="49"/>
      <c r="F44" s="49"/>
      <c r="G44" s="49"/>
      <c r="H44" s="49"/>
      <c r="I44" s="159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9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9"/>
      <c r="J46" s="49"/>
      <c r="K46" s="53"/>
    </row>
    <row r="47" s="1" customFormat="1" ht="16.5" customHeight="1">
      <c r="B47" s="48"/>
      <c r="C47" s="49"/>
      <c r="D47" s="49"/>
      <c r="E47" s="158" t="str">
        <f>E7</f>
        <v>TSO 2.SK v ŽST Postoloprty</v>
      </c>
      <c r="F47" s="41"/>
      <c r="G47" s="41"/>
      <c r="H47" s="41"/>
      <c r="I47" s="159"/>
      <c r="J47" s="49"/>
      <c r="K47" s="53"/>
    </row>
    <row r="48">
      <c r="B48" s="29"/>
      <c r="C48" s="41" t="s">
        <v>150</v>
      </c>
      <c r="D48" s="30"/>
      <c r="E48" s="30"/>
      <c r="F48" s="30"/>
      <c r="G48" s="30"/>
      <c r="H48" s="30"/>
      <c r="I48" s="157"/>
      <c r="J48" s="30"/>
      <c r="K48" s="32"/>
    </row>
    <row r="49" s="1" customFormat="1" ht="16.5" customHeight="1">
      <c r="B49" s="48"/>
      <c r="C49" s="49"/>
      <c r="D49" s="49"/>
      <c r="E49" s="158" t="s">
        <v>154</v>
      </c>
      <c r="F49" s="49"/>
      <c r="G49" s="49"/>
      <c r="H49" s="49"/>
      <c r="I49" s="159"/>
      <c r="J49" s="49"/>
      <c r="K49" s="53"/>
    </row>
    <row r="50" s="1" customFormat="1" ht="14.4" customHeight="1">
      <c r="B50" s="48"/>
      <c r="C50" s="41" t="s">
        <v>159</v>
      </c>
      <c r="D50" s="49"/>
      <c r="E50" s="49"/>
      <c r="F50" s="49"/>
      <c r="G50" s="49"/>
      <c r="H50" s="49"/>
      <c r="I50" s="159"/>
      <c r="J50" s="49"/>
      <c r="K50" s="53"/>
    </row>
    <row r="51" s="1" customFormat="1" ht="17.25" customHeight="1">
      <c r="B51" s="48"/>
      <c r="C51" s="49"/>
      <c r="D51" s="49"/>
      <c r="E51" s="160" t="str">
        <f>E11</f>
        <v>Č11 - TSO 2. SK</v>
      </c>
      <c r="F51" s="49"/>
      <c r="G51" s="49"/>
      <c r="H51" s="49"/>
      <c r="I51" s="159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9"/>
      <c r="J52" s="49"/>
      <c r="K52" s="53"/>
    </row>
    <row r="53" s="1" customFormat="1" ht="18" customHeight="1">
      <c r="B53" s="48"/>
      <c r="C53" s="41" t="s">
        <v>26</v>
      </c>
      <c r="D53" s="49"/>
      <c r="E53" s="49"/>
      <c r="F53" s="36" t="str">
        <f>F14</f>
        <v>Postoloprty</v>
      </c>
      <c r="G53" s="49"/>
      <c r="H53" s="49"/>
      <c r="I53" s="161" t="s">
        <v>28</v>
      </c>
      <c r="J53" s="162" t="str">
        <f>IF(J14="","",J14)</f>
        <v>3. 10. 2018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9"/>
      <c r="J54" s="49"/>
      <c r="K54" s="53"/>
    </row>
    <row r="55" s="1" customFormat="1">
      <c r="B55" s="48"/>
      <c r="C55" s="41" t="s">
        <v>36</v>
      </c>
      <c r="D55" s="49"/>
      <c r="E55" s="49"/>
      <c r="F55" s="36" t="str">
        <f>E17</f>
        <v>SŽDC s.o., OŘ UNL, ST Most</v>
      </c>
      <c r="G55" s="49"/>
      <c r="H55" s="49"/>
      <c r="I55" s="161" t="s">
        <v>44</v>
      </c>
      <c r="J55" s="46" t="str">
        <f>E23</f>
        <v xml:space="preserve"> </v>
      </c>
      <c r="K55" s="53"/>
    </row>
    <row r="56" s="1" customFormat="1" ht="14.4" customHeight="1">
      <c r="B56" s="48"/>
      <c r="C56" s="41" t="s">
        <v>42</v>
      </c>
      <c r="D56" s="49"/>
      <c r="E56" s="49"/>
      <c r="F56" s="36" t="str">
        <f>IF(E20="","",E20)</f>
        <v/>
      </c>
      <c r="G56" s="49"/>
      <c r="H56" s="49"/>
      <c r="I56" s="159"/>
      <c r="J56" s="186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9"/>
      <c r="J57" s="49"/>
      <c r="K57" s="53"/>
    </row>
    <row r="58" s="1" customFormat="1" ht="29.28" customHeight="1">
      <c r="B58" s="48"/>
      <c r="C58" s="187" t="s">
        <v>167</v>
      </c>
      <c r="D58" s="174"/>
      <c r="E58" s="174"/>
      <c r="F58" s="174"/>
      <c r="G58" s="174"/>
      <c r="H58" s="174"/>
      <c r="I58" s="188"/>
      <c r="J58" s="189" t="s">
        <v>168</v>
      </c>
      <c r="K58" s="190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9"/>
      <c r="J59" s="49"/>
      <c r="K59" s="53"/>
    </row>
    <row r="60" s="1" customFormat="1" ht="29.28" customHeight="1">
      <c r="B60" s="48"/>
      <c r="C60" s="191" t="s">
        <v>169</v>
      </c>
      <c r="D60" s="49"/>
      <c r="E60" s="49"/>
      <c r="F60" s="49"/>
      <c r="G60" s="49"/>
      <c r="H60" s="49"/>
      <c r="I60" s="159"/>
      <c r="J60" s="170">
        <f>J84</f>
        <v>0</v>
      </c>
      <c r="K60" s="53"/>
      <c r="AU60" s="25" t="s">
        <v>170</v>
      </c>
    </row>
    <row r="61" s="8" customFormat="1" ht="24.96" customHeight="1">
      <c r="B61" s="192"/>
      <c r="C61" s="193"/>
      <c r="D61" s="194" t="s">
        <v>171</v>
      </c>
      <c r="E61" s="195"/>
      <c r="F61" s="195"/>
      <c r="G61" s="195"/>
      <c r="H61" s="195"/>
      <c r="I61" s="196"/>
      <c r="J61" s="197">
        <f>J185</f>
        <v>0</v>
      </c>
      <c r="K61" s="198"/>
    </row>
    <row r="62" s="9" customFormat="1" ht="19.92" customHeight="1">
      <c r="B62" s="199"/>
      <c r="C62" s="200"/>
      <c r="D62" s="201" t="s">
        <v>172</v>
      </c>
      <c r="E62" s="202"/>
      <c r="F62" s="202"/>
      <c r="G62" s="202"/>
      <c r="H62" s="202"/>
      <c r="I62" s="203"/>
      <c r="J62" s="204">
        <f>J186</f>
        <v>0</v>
      </c>
      <c r="K62" s="205"/>
    </row>
    <row r="63" s="1" customFormat="1" ht="21.84" customHeight="1">
      <c r="B63" s="48"/>
      <c r="C63" s="49"/>
      <c r="D63" s="49"/>
      <c r="E63" s="49"/>
      <c r="F63" s="49"/>
      <c r="G63" s="49"/>
      <c r="H63" s="49"/>
      <c r="I63" s="159"/>
      <c r="J63" s="49"/>
      <c r="K63" s="53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81"/>
      <c r="J64" s="70"/>
      <c r="K64" s="71"/>
    </row>
    <row r="68" s="1" customFormat="1" ht="6.96" customHeight="1">
      <c r="B68" s="72"/>
      <c r="C68" s="73"/>
      <c r="D68" s="73"/>
      <c r="E68" s="73"/>
      <c r="F68" s="73"/>
      <c r="G68" s="73"/>
      <c r="H68" s="73"/>
      <c r="I68" s="184"/>
      <c r="J68" s="73"/>
      <c r="K68" s="73"/>
      <c r="L68" s="74"/>
    </row>
    <row r="69" s="1" customFormat="1" ht="36.96" customHeight="1">
      <c r="B69" s="48"/>
      <c r="C69" s="75" t="s">
        <v>173</v>
      </c>
      <c r="D69" s="76"/>
      <c r="E69" s="76"/>
      <c r="F69" s="76"/>
      <c r="G69" s="76"/>
      <c r="H69" s="76"/>
      <c r="I69" s="206"/>
      <c r="J69" s="76"/>
      <c r="K69" s="76"/>
      <c r="L69" s="74"/>
    </row>
    <row r="70" s="1" customFormat="1" ht="6.96" customHeight="1">
      <c r="B70" s="48"/>
      <c r="C70" s="76"/>
      <c r="D70" s="76"/>
      <c r="E70" s="76"/>
      <c r="F70" s="76"/>
      <c r="G70" s="76"/>
      <c r="H70" s="76"/>
      <c r="I70" s="206"/>
      <c r="J70" s="76"/>
      <c r="K70" s="76"/>
      <c r="L70" s="74"/>
    </row>
    <row r="71" s="1" customFormat="1" ht="14.4" customHeight="1">
      <c r="B71" s="48"/>
      <c r="C71" s="78" t="s">
        <v>18</v>
      </c>
      <c r="D71" s="76"/>
      <c r="E71" s="76"/>
      <c r="F71" s="76"/>
      <c r="G71" s="76"/>
      <c r="H71" s="76"/>
      <c r="I71" s="206"/>
      <c r="J71" s="76"/>
      <c r="K71" s="76"/>
      <c r="L71" s="74"/>
    </row>
    <row r="72" s="1" customFormat="1" ht="16.5" customHeight="1">
      <c r="B72" s="48"/>
      <c r="C72" s="76"/>
      <c r="D72" s="76"/>
      <c r="E72" s="207" t="str">
        <f>E7</f>
        <v>TSO 2.SK v ŽST Postoloprty</v>
      </c>
      <c r="F72" s="78"/>
      <c r="G72" s="78"/>
      <c r="H72" s="78"/>
      <c r="I72" s="206"/>
      <c r="J72" s="76"/>
      <c r="K72" s="76"/>
      <c r="L72" s="74"/>
    </row>
    <row r="73">
      <c r="B73" s="29"/>
      <c r="C73" s="78" t="s">
        <v>150</v>
      </c>
      <c r="D73" s="208"/>
      <c r="E73" s="208"/>
      <c r="F73" s="208"/>
      <c r="G73" s="208"/>
      <c r="H73" s="208"/>
      <c r="I73" s="150"/>
      <c r="J73" s="208"/>
      <c r="K73" s="208"/>
      <c r="L73" s="209"/>
    </row>
    <row r="74" s="1" customFormat="1" ht="16.5" customHeight="1">
      <c r="B74" s="48"/>
      <c r="C74" s="76"/>
      <c r="D74" s="76"/>
      <c r="E74" s="207" t="s">
        <v>154</v>
      </c>
      <c r="F74" s="76"/>
      <c r="G74" s="76"/>
      <c r="H74" s="76"/>
      <c r="I74" s="206"/>
      <c r="J74" s="76"/>
      <c r="K74" s="76"/>
      <c r="L74" s="74"/>
    </row>
    <row r="75" s="1" customFormat="1" ht="14.4" customHeight="1">
      <c r="B75" s="48"/>
      <c r="C75" s="78" t="s">
        <v>159</v>
      </c>
      <c r="D75" s="76"/>
      <c r="E75" s="76"/>
      <c r="F75" s="76"/>
      <c r="G75" s="76"/>
      <c r="H75" s="76"/>
      <c r="I75" s="206"/>
      <c r="J75" s="76"/>
      <c r="K75" s="76"/>
      <c r="L75" s="74"/>
    </row>
    <row r="76" s="1" customFormat="1" ht="17.25" customHeight="1">
      <c r="B76" s="48"/>
      <c r="C76" s="76"/>
      <c r="D76" s="76"/>
      <c r="E76" s="84" t="str">
        <f>E11</f>
        <v>Č11 - TSO 2. SK</v>
      </c>
      <c r="F76" s="76"/>
      <c r="G76" s="76"/>
      <c r="H76" s="76"/>
      <c r="I76" s="206"/>
      <c r="J76" s="76"/>
      <c r="K76" s="76"/>
      <c r="L76" s="74"/>
    </row>
    <row r="77" s="1" customFormat="1" ht="6.96" customHeight="1">
      <c r="B77" s="48"/>
      <c r="C77" s="76"/>
      <c r="D77" s="76"/>
      <c r="E77" s="76"/>
      <c r="F77" s="76"/>
      <c r="G77" s="76"/>
      <c r="H77" s="76"/>
      <c r="I77" s="206"/>
      <c r="J77" s="76"/>
      <c r="K77" s="76"/>
      <c r="L77" s="74"/>
    </row>
    <row r="78" s="1" customFormat="1" ht="18" customHeight="1">
      <c r="B78" s="48"/>
      <c r="C78" s="78" t="s">
        <v>26</v>
      </c>
      <c r="D78" s="76"/>
      <c r="E78" s="76"/>
      <c r="F78" s="210" t="str">
        <f>F14</f>
        <v>Postoloprty</v>
      </c>
      <c r="G78" s="76"/>
      <c r="H78" s="76"/>
      <c r="I78" s="211" t="s">
        <v>28</v>
      </c>
      <c r="J78" s="87" t="str">
        <f>IF(J14="","",J14)</f>
        <v>3. 10. 2018</v>
      </c>
      <c r="K78" s="76"/>
      <c r="L78" s="74"/>
    </row>
    <row r="79" s="1" customFormat="1" ht="6.96" customHeight="1">
      <c r="B79" s="48"/>
      <c r="C79" s="76"/>
      <c r="D79" s="76"/>
      <c r="E79" s="76"/>
      <c r="F79" s="76"/>
      <c r="G79" s="76"/>
      <c r="H79" s="76"/>
      <c r="I79" s="206"/>
      <c r="J79" s="76"/>
      <c r="K79" s="76"/>
      <c r="L79" s="74"/>
    </row>
    <row r="80" s="1" customFormat="1">
      <c r="B80" s="48"/>
      <c r="C80" s="78" t="s">
        <v>36</v>
      </c>
      <c r="D80" s="76"/>
      <c r="E80" s="76"/>
      <c r="F80" s="210" t="str">
        <f>E17</f>
        <v>SŽDC s.o., OŘ UNL, ST Most</v>
      </c>
      <c r="G80" s="76"/>
      <c r="H80" s="76"/>
      <c r="I80" s="211" t="s">
        <v>44</v>
      </c>
      <c r="J80" s="210" t="str">
        <f>E23</f>
        <v xml:space="preserve"> </v>
      </c>
      <c r="K80" s="76"/>
      <c r="L80" s="74"/>
    </row>
    <row r="81" s="1" customFormat="1" ht="14.4" customHeight="1">
      <c r="B81" s="48"/>
      <c r="C81" s="78" t="s">
        <v>42</v>
      </c>
      <c r="D81" s="76"/>
      <c r="E81" s="76"/>
      <c r="F81" s="210" t="str">
        <f>IF(E20="","",E20)</f>
        <v/>
      </c>
      <c r="G81" s="76"/>
      <c r="H81" s="76"/>
      <c r="I81" s="206"/>
      <c r="J81" s="76"/>
      <c r="K81" s="76"/>
      <c r="L81" s="74"/>
    </row>
    <row r="82" s="1" customFormat="1" ht="10.32" customHeight="1">
      <c r="B82" s="48"/>
      <c r="C82" s="76"/>
      <c r="D82" s="76"/>
      <c r="E82" s="76"/>
      <c r="F82" s="76"/>
      <c r="G82" s="76"/>
      <c r="H82" s="76"/>
      <c r="I82" s="206"/>
      <c r="J82" s="76"/>
      <c r="K82" s="76"/>
      <c r="L82" s="74"/>
    </row>
    <row r="83" s="10" customFormat="1" ht="29.28" customHeight="1">
      <c r="B83" s="212"/>
      <c r="C83" s="213" t="s">
        <v>174</v>
      </c>
      <c r="D83" s="214" t="s">
        <v>69</v>
      </c>
      <c r="E83" s="214" t="s">
        <v>65</v>
      </c>
      <c r="F83" s="214" t="s">
        <v>175</v>
      </c>
      <c r="G83" s="214" t="s">
        <v>176</v>
      </c>
      <c r="H83" s="214" t="s">
        <v>177</v>
      </c>
      <c r="I83" s="215" t="s">
        <v>178</v>
      </c>
      <c r="J83" s="214" t="s">
        <v>168</v>
      </c>
      <c r="K83" s="216" t="s">
        <v>179</v>
      </c>
      <c r="L83" s="217"/>
      <c r="M83" s="104" t="s">
        <v>180</v>
      </c>
      <c r="N83" s="105" t="s">
        <v>54</v>
      </c>
      <c r="O83" s="105" t="s">
        <v>181</v>
      </c>
      <c r="P83" s="105" t="s">
        <v>182</v>
      </c>
      <c r="Q83" s="105" t="s">
        <v>183</v>
      </c>
      <c r="R83" s="105" t="s">
        <v>184</v>
      </c>
      <c r="S83" s="105" t="s">
        <v>185</v>
      </c>
      <c r="T83" s="106" t="s">
        <v>186</v>
      </c>
    </row>
    <row r="84" s="1" customFormat="1" ht="29.28" customHeight="1">
      <c r="B84" s="48"/>
      <c r="C84" s="110" t="s">
        <v>169</v>
      </c>
      <c r="D84" s="76"/>
      <c r="E84" s="76"/>
      <c r="F84" s="76"/>
      <c r="G84" s="76"/>
      <c r="H84" s="76"/>
      <c r="I84" s="206"/>
      <c r="J84" s="218">
        <f>BK84</f>
        <v>0</v>
      </c>
      <c r="K84" s="76"/>
      <c r="L84" s="74"/>
      <c r="M84" s="107"/>
      <c r="N84" s="108"/>
      <c r="O84" s="108"/>
      <c r="P84" s="219">
        <f>P85+SUM(P86:P185)</f>
        <v>0</v>
      </c>
      <c r="Q84" s="108"/>
      <c r="R84" s="219">
        <f>R85+SUM(R86:R185)</f>
        <v>2353.3563200000003</v>
      </c>
      <c r="S84" s="108"/>
      <c r="T84" s="220">
        <f>T85+SUM(T86:T185)</f>
        <v>0</v>
      </c>
      <c r="AT84" s="25" t="s">
        <v>83</v>
      </c>
      <c r="AU84" s="25" t="s">
        <v>170</v>
      </c>
      <c r="BK84" s="221">
        <f>BK85+SUM(BK86:BK185)</f>
        <v>0</v>
      </c>
    </row>
    <row r="85" s="1" customFormat="1" ht="51" customHeight="1">
      <c r="B85" s="48"/>
      <c r="C85" s="222" t="s">
        <v>25</v>
      </c>
      <c r="D85" s="222" t="s">
        <v>187</v>
      </c>
      <c r="E85" s="223" t="s">
        <v>188</v>
      </c>
      <c r="F85" s="224" t="s">
        <v>189</v>
      </c>
      <c r="G85" s="225" t="s">
        <v>157</v>
      </c>
      <c r="H85" s="226">
        <v>1218</v>
      </c>
      <c r="I85" s="227"/>
      <c r="J85" s="228">
        <f>ROUND(I85*H85,2)</f>
        <v>0</v>
      </c>
      <c r="K85" s="224" t="s">
        <v>190</v>
      </c>
      <c r="L85" s="74"/>
      <c r="M85" s="229" t="s">
        <v>45</v>
      </c>
      <c r="N85" s="230" t="s">
        <v>57</v>
      </c>
      <c r="O85" s="49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AR85" s="25" t="s">
        <v>191</v>
      </c>
      <c r="AT85" s="25" t="s">
        <v>187</v>
      </c>
      <c r="AU85" s="25" t="s">
        <v>84</v>
      </c>
      <c r="AY85" s="25" t="s">
        <v>192</v>
      </c>
      <c r="BE85" s="233">
        <f>IF(N85="základní",J85,0)</f>
        <v>0</v>
      </c>
      <c r="BF85" s="233">
        <f>IF(N85="snížená",J85,0)</f>
        <v>0</v>
      </c>
      <c r="BG85" s="233">
        <f>IF(N85="zákl. přenesená",J85,0)</f>
        <v>0</v>
      </c>
      <c r="BH85" s="233">
        <f>IF(N85="sníž. přenesená",J85,0)</f>
        <v>0</v>
      </c>
      <c r="BI85" s="233">
        <f>IF(N85="nulová",J85,0)</f>
        <v>0</v>
      </c>
      <c r="BJ85" s="25" t="s">
        <v>191</v>
      </c>
      <c r="BK85" s="233">
        <f>ROUND(I85*H85,2)</f>
        <v>0</v>
      </c>
      <c r="BL85" s="25" t="s">
        <v>191</v>
      </c>
      <c r="BM85" s="25" t="s">
        <v>193</v>
      </c>
    </row>
    <row r="86" s="1" customFormat="1">
      <c r="B86" s="48"/>
      <c r="C86" s="76"/>
      <c r="D86" s="234" t="s">
        <v>194</v>
      </c>
      <c r="E86" s="76"/>
      <c r="F86" s="235" t="s">
        <v>195</v>
      </c>
      <c r="G86" s="76"/>
      <c r="H86" s="76"/>
      <c r="I86" s="206"/>
      <c r="J86" s="76"/>
      <c r="K86" s="76"/>
      <c r="L86" s="74"/>
      <c r="M86" s="236"/>
      <c r="N86" s="49"/>
      <c r="O86" s="49"/>
      <c r="P86" s="49"/>
      <c r="Q86" s="49"/>
      <c r="R86" s="49"/>
      <c r="S86" s="49"/>
      <c r="T86" s="97"/>
      <c r="AT86" s="25" t="s">
        <v>194</v>
      </c>
      <c r="AU86" s="25" t="s">
        <v>84</v>
      </c>
    </row>
    <row r="87" s="11" customFormat="1">
      <c r="B87" s="237"/>
      <c r="C87" s="238"/>
      <c r="D87" s="234" t="s">
        <v>196</v>
      </c>
      <c r="E87" s="239" t="s">
        <v>155</v>
      </c>
      <c r="F87" s="240" t="s">
        <v>197</v>
      </c>
      <c r="G87" s="238"/>
      <c r="H87" s="241">
        <v>1218</v>
      </c>
      <c r="I87" s="242"/>
      <c r="J87" s="238"/>
      <c r="K87" s="238"/>
      <c r="L87" s="243"/>
      <c r="M87" s="244"/>
      <c r="N87" s="245"/>
      <c r="O87" s="245"/>
      <c r="P87" s="245"/>
      <c r="Q87" s="245"/>
      <c r="R87" s="245"/>
      <c r="S87" s="245"/>
      <c r="T87" s="246"/>
      <c r="AT87" s="247" t="s">
        <v>196</v>
      </c>
      <c r="AU87" s="247" t="s">
        <v>84</v>
      </c>
      <c r="AV87" s="11" t="s">
        <v>92</v>
      </c>
      <c r="AW87" s="11" t="s">
        <v>47</v>
      </c>
      <c r="AX87" s="11" t="s">
        <v>25</v>
      </c>
      <c r="AY87" s="247" t="s">
        <v>192</v>
      </c>
    </row>
    <row r="88" s="1" customFormat="1" ht="25.5" customHeight="1">
      <c r="B88" s="48"/>
      <c r="C88" s="222" t="s">
        <v>92</v>
      </c>
      <c r="D88" s="222" t="s">
        <v>187</v>
      </c>
      <c r="E88" s="223" t="s">
        <v>198</v>
      </c>
      <c r="F88" s="224" t="s">
        <v>199</v>
      </c>
      <c r="G88" s="225" t="s">
        <v>200</v>
      </c>
      <c r="H88" s="226">
        <v>100</v>
      </c>
      <c r="I88" s="227"/>
      <c r="J88" s="228">
        <f>ROUND(I88*H88,2)</f>
        <v>0</v>
      </c>
      <c r="K88" s="224" t="s">
        <v>190</v>
      </c>
      <c r="L88" s="74"/>
      <c r="M88" s="229" t="s">
        <v>45</v>
      </c>
      <c r="N88" s="230" t="s">
        <v>57</v>
      </c>
      <c r="O88" s="49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5" t="s">
        <v>191</v>
      </c>
      <c r="AT88" s="25" t="s">
        <v>187</v>
      </c>
      <c r="AU88" s="25" t="s">
        <v>84</v>
      </c>
      <c r="AY88" s="25" t="s">
        <v>192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5" t="s">
        <v>191</v>
      </c>
      <c r="BK88" s="233">
        <f>ROUND(I88*H88,2)</f>
        <v>0</v>
      </c>
      <c r="BL88" s="25" t="s">
        <v>191</v>
      </c>
      <c r="BM88" s="25" t="s">
        <v>201</v>
      </c>
    </row>
    <row r="89" s="1" customFormat="1">
      <c r="B89" s="48"/>
      <c r="C89" s="76"/>
      <c r="D89" s="234" t="s">
        <v>194</v>
      </c>
      <c r="E89" s="76"/>
      <c r="F89" s="235" t="s">
        <v>202</v>
      </c>
      <c r="G89" s="76"/>
      <c r="H89" s="76"/>
      <c r="I89" s="206"/>
      <c r="J89" s="76"/>
      <c r="K89" s="76"/>
      <c r="L89" s="74"/>
      <c r="M89" s="236"/>
      <c r="N89" s="49"/>
      <c r="O89" s="49"/>
      <c r="P89" s="49"/>
      <c r="Q89" s="49"/>
      <c r="R89" s="49"/>
      <c r="S89" s="49"/>
      <c r="T89" s="97"/>
      <c r="AT89" s="25" t="s">
        <v>194</v>
      </c>
      <c r="AU89" s="25" t="s">
        <v>84</v>
      </c>
    </row>
    <row r="90" s="1" customFormat="1">
      <c r="B90" s="48"/>
      <c r="C90" s="76"/>
      <c r="D90" s="234" t="s">
        <v>203</v>
      </c>
      <c r="E90" s="76"/>
      <c r="F90" s="235" t="s">
        <v>204</v>
      </c>
      <c r="G90" s="76"/>
      <c r="H90" s="76"/>
      <c r="I90" s="206"/>
      <c r="J90" s="76"/>
      <c r="K90" s="76"/>
      <c r="L90" s="74"/>
      <c r="M90" s="236"/>
      <c r="N90" s="49"/>
      <c r="O90" s="49"/>
      <c r="P90" s="49"/>
      <c r="Q90" s="49"/>
      <c r="R90" s="49"/>
      <c r="S90" s="49"/>
      <c r="T90" s="97"/>
      <c r="AT90" s="25" t="s">
        <v>203</v>
      </c>
      <c r="AU90" s="25" t="s">
        <v>84</v>
      </c>
    </row>
    <row r="91" s="11" customFormat="1">
      <c r="B91" s="237"/>
      <c r="C91" s="238"/>
      <c r="D91" s="234" t="s">
        <v>196</v>
      </c>
      <c r="E91" s="239" t="s">
        <v>45</v>
      </c>
      <c r="F91" s="240" t="s">
        <v>205</v>
      </c>
      <c r="G91" s="238"/>
      <c r="H91" s="241">
        <v>100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AT91" s="247" t="s">
        <v>196</v>
      </c>
      <c r="AU91" s="247" t="s">
        <v>84</v>
      </c>
      <c r="AV91" s="11" t="s">
        <v>92</v>
      </c>
      <c r="AW91" s="11" t="s">
        <v>47</v>
      </c>
      <c r="AX91" s="11" t="s">
        <v>25</v>
      </c>
      <c r="AY91" s="247" t="s">
        <v>192</v>
      </c>
    </row>
    <row r="92" s="1" customFormat="1" ht="89.25" customHeight="1">
      <c r="B92" s="48"/>
      <c r="C92" s="222" t="s">
        <v>206</v>
      </c>
      <c r="D92" s="222" t="s">
        <v>187</v>
      </c>
      <c r="E92" s="223" t="s">
        <v>207</v>
      </c>
      <c r="F92" s="224" t="s">
        <v>208</v>
      </c>
      <c r="G92" s="225" t="s">
        <v>130</v>
      </c>
      <c r="H92" s="226">
        <v>1.609</v>
      </c>
      <c r="I92" s="227"/>
      <c r="J92" s="228">
        <f>ROUND(I92*H92,2)</f>
        <v>0</v>
      </c>
      <c r="K92" s="224" t="s">
        <v>190</v>
      </c>
      <c r="L92" s="74"/>
      <c r="M92" s="229" t="s">
        <v>45</v>
      </c>
      <c r="N92" s="230" t="s">
        <v>57</v>
      </c>
      <c r="O92" s="49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5" t="s">
        <v>191</v>
      </c>
      <c r="AT92" s="25" t="s">
        <v>187</v>
      </c>
      <c r="AU92" s="25" t="s">
        <v>84</v>
      </c>
      <c r="AY92" s="25" t="s">
        <v>192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5" t="s">
        <v>191</v>
      </c>
      <c r="BK92" s="233">
        <f>ROUND(I92*H92,2)</f>
        <v>0</v>
      </c>
      <c r="BL92" s="25" t="s">
        <v>191</v>
      </c>
      <c r="BM92" s="25" t="s">
        <v>209</v>
      </c>
    </row>
    <row r="93" s="1" customFormat="1">
      <c r="B93" s="48"/>
      <c r="C93" s="76"/>
      <c r="D93" s="234" t="s">
        <v>194</v>
      </c>
      <c r="E93" s="76"/>
      <c r="F93" s="235" t="s">
        <v>210</v>
      </c>
      <c r="G93" s="76"/>
      <c r="H93" s="76"/>
      <c r="I93" s="206"/>
      <c r="J93" s="76"/>
      <c r="K93" s="76"/>
      <c r="L93" s="74"/>
      <c r="M93" s="236"/>
      <c r="N93" s="49"/>
      <c r="O93" s="49"/>
      <c r="P93" s="49"/>
      <c r="Q93" s="49"/>
      <c r="R93" s="49"/>
      <c r="S93" s="49"/>
      <c r="T93" s="97"/>
      <c r="AT93" s="25" t="s">
        <v>194</v>
      </c>
      <c r="AU93" s="25" t="s">
        <v>84</v>
      </c>
    </row>
    <row r="94" s="1" customFormat="1">
      <c r="B94" s="48"/>
      <c r="C94" s="76"/>
      <c r="D94" s="234" t="s">
        <v>203</v>
      </c>
      <c r="E94" s="76"/>
      <c r="F94" s="235" t="s">
        <v>211</v>
      </c>
      <c r="G94" s="76"/>
      <c r="H94" s="76"/>
      <c r="I94" s="206"/>
      <c r="J94" s="76"/>
      <c r="K94" s="76"/>
      <c r="L94" s="74"/>
      <c r="M94" s="236"/>
      <c r="N94" s="49"/>
      <c r="O94" s="49"/>
      <c r="P94" s="49"/>
      <c r="Q94" s="49"/>
      <c r="R94" s="49"/>
      <c r="S94" s="49"/>
      <c r="T94" s="97"/>
      <c r="AT94" s="25" t="s">
        <v>203</v>
      </c>
      <c r="AU94" s="25" t="s">
        <v>84</v>
      </c>
    </row>
    <row r="95" s="11" customFormat="1">
      <c r="B95" s="237"/>
      <c r="C95" s="238"/>
      <c r="D95" s="234" t="s">
        <v>196</v>
      </c>
      <c r="E95" s="239" t="s">
        <v>45</v>
      </c>
      <c r="F95" s="240" t="s">
        <v>128</v>
      </c>
      <c r="G95" s="238"/>
      <c r="H95" s="241">
        <v>1.609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AT95" s="247" t="s">
        <v>196</v>
      </c>
      <c r="AU95" s="247" t="s">
        <v>84</v>
      </c>
      <c r="AV95" s="11" t="s">
        <v>92</v>
      </c>
      <c r="AW95" s="11" t="s">
        <v>47</v>
      </c>
      <c r="AX95" s="11" t="s">
        <v>25</v>
      </c>
      <c r="AY95" s="247" t="s">
        <v>192</v>
      </c>
    </row>
    <row r="96" s="1" customFormat="1" ht="89.25" customHeight="1">
      <c r="B96" s="48"/>
      <c r="C96" s="222" t="s">
        <v>191</v>
      </c>
      <c r="D96" s="222" t="s">
        <v>187</v>
      </c>
      <c r="E96" s="223" t="s">
        <v>212</v>
      </c>
      <c r="F96" s="224" t="s">
        <v>213</v>
      </c>
      <c r="G96" s="225" t="s">
        <v>130</v>
      </c>
      <c r="H96" s="226">
        <v>1.609</v>
      </c>
      <c r="I96" s="227"/>
      <c r="J96" s="228">
        <f>ROUND(I96*H96,2)</f>
        <v>0</v>
      </c>
      <c r="K96" s="224" t="s">
        <v>190</v>
      </c>
      <c r="L96" s="74"/>
      <c r="M96" s="229" t="s">
        <v>45</v>
      </c>
      <c r="N96" s="230" t="s">
        <v>57</v>
      </c>
      <c r="O96" s="49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5" t="s">
        <v>191</v>
      </c>
      <c r="AT96" s="25" t="s">
        <v>187</v>
      </c>
      <c r="AU96" s="25" t="s">
        <v>84</v>
      </c>
      <c r="AY96" s="25" t="s">
        <v>192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5" t="s">
        <v>191</v>
      </c>
      <c r="BK96" s="233">
        <f>ROUND(I96*H96,2)</f>
        <v>0</v>
      </c>
      <c r="BL96" s="25" t="s">
        <v>191</v>
      </c>
      <c r="BM96" s="25" t="s">
        <v>214</v>
      </c>
    </row>
    <row r="97" s="1" customFormat="1">
      <c r="B97" s="48"/>
      <c r="C97" s="76"/>
      <c r="D97" s="234" t="s">
        <v>194</v>
      </c>
      <c r="E97" s="76"/>
      <c r="F97" s="235" t="s">
        <v>215</v>
      </c>
      <c r="G97" s="76"/>
      <c r="H97" s="76"/>
      <c r="I97" s="206"/>
      <c r="J97" s="76"/>
      <c r="K97" s="76"/>
      <c r="L97" s="74"/>
      <c r="M97" s="236"/>
      <c r="N97" s="49"/>
      <c r="O97" s="49"/>
      <c r="P97" s="49"/>
      <c r="Q97" s="49"/>
      <c r="R97" s="49"/>
      <c r="S97" s="49"/>
      <c r="T97" s="97"/>
      <c r="AT97" s="25" t="s">
        <v>194</v>
      </c>
      <c r="AU97" s="25" t="s">
        <v>84</v>
      </c>
    </row>
    <row r="98" s="1" customFormat="1">
      <c r="B98" s="48"/>
      <c r="C98" s="76"/>
      <c r="D98" s="234" t="s">
        <v>203</v>
      </c>
      <c r="E98" s="76"/>
      <c r="F98" s="235" t="s">
        <v>211</v>
      </c>
      <c r="G98" s="76"/>
      <c r="H98" s="76"/>
      <c r="I98" s="206"/>
      <c r="J98" s="76"/>
      <c r="K98" s="76"/>
      <c r="L98" s="74"/>
      <c r="M98" s="236"/>
      <c r="N98" s="49"/>
      <c r="O98" s="49"/>
      <c r="P98" s="49"/>
      <c r="Q98" s="49"/>
      <c r="R98" s="49"/>
      <c r="S98" s="49"/>
      <c r="T98" s="97"/>
      <c r="AT98" s="25" t="s">
        <v>203</v>
      </c>
      <c r="AU98" s="25" t="s">
        <v>84</v>
      </c>
    </row>
    <row r="99" s="11" customFormat="1">
      <c r="B99" s="237"/>
      <c r="C99" s="238"/>
      <c r="D99" s="234" t="s">
        <v>196</v>
      </c>
      <c r="E99" s="239" t="s">
        <v>45</v>
      </c>
      <c r="F99" s="240" t="s">
        <v>216</v>
      </c>
      <c r="G99" s="238"/>
      <c r="H99" s="241">
        <v>0.213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AT99" s="247" t="s">
        <v>196</v>
      </c>
      <c r="AU99" s="247" t="s">
        <v>84</v>
      </c>
      <c r="AV99" s="11" t="s">
        <v>92</v>
      </c>
      <c r="AW99" s="11" t="s">
        <v>47</v>
      </c>
      <c r="AX99" s="11" t="s">
        <v>84</v>
      </c>
      <c r="AY99" s="247" t="s">
        <v>192</v>
      </c>
    </row>
    <row r="100" s="11" customFormat="1">
      <c r="B100" s="237"/>
      <c r="C100" s="238"/>
      <c r="D100" s="234" t="s">
        <v>196</v>
      </c>
      <c r="E100" s="239" t="s">
        <v>45</v>
      </c>
      <c r="F100" s="240" t="s">
        <v>217</v>
      </c>
      <c r="G100" s="238"/>
      <c r="H100" s="241">
        <v>0.34699999999999998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196</v>
      </c>
      <c r="AU100" s="247" t="s">
        <v>84</v>
      </c>
      <c r="AV100" s="11" t="s">
        <v>92</v>
      </c>
      <c r="AW100" s="11" t="s">
        <v>47</v>
      </c>
      <c r="AX100" s="11" t="s">
        <v>84</v>
      </c>
      <c r="AY100" s="247" t="s">
        <v>192</v>
      </c>
    </row>
    <row r="101" s="11" customFormat="1">
      <c r="B101" s="237"/>
      <c r="C101" s="238"/>
      <c r="D101" s="234" t="s">
        <v>196</v>
      </c>
      <c r="E101" s="239" t="s">
        <v>45</v>
      </c>
      <c r="F101" s="240" t="s">
        <v>218</v>
      </c>
      <c r="G101" s="238"/>
      <c r="H101" s="241">
        <v>0.049000000000000002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AT101" s="247" t="s">
        <v>196</v>
      </c>
      <c r="AU101" s="247" t="s">
        <v>84</v>
      </c>
      <c r="AV101" s="11" t="s">
        <v>92</v>
      </c>
      <c r="AW101" s="11" t="s">
        <v>47</v>
      </c>
      <c r="AX101" s="11" t="s">
        <v>84</v>
      </c>
      <c r="AY101" s="247" t="s">
        <v>192</v>
      </c>
    </row>
    <row r="102" s="12" customFormat="1">
      <c r="B102" s="248"/>
      <c r="C102" s="249"/>
      <c r="D102" s="234" t="s">
        <v>196</v>
      </c>
      <c r="E102" s="250" t="s">
        <v>137</v>
      </c>
      <c r="F102" s="251" t="s">
        <v>219</v>
      </c>
      <c r="G102" s="249"/>
      <c r="H102" s="252">
        <v>0.60899999999999999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AT102" s="258" t="s">
        <v>196</v>
      </c>
      <c r="AU102" s="258" t="s">
        <v>84</v>
      </c>
      <c r="AV102" s="12" t="s">
        <v>206</v>
      </c>
      <c r="AW102" s="12" t="s">
        <v>47</v>
      </c>
      <c r="AX102" s="12" t="s">
        <v>84</v>
      </c>
      <c r="AY102" s="258" t="s">
        <v>192</v>
      </c>
    </row>
    <row r="103" s="11" customFormat="1">
      <c r="B103" s="237"/>
      <c r="C103" s="238"/>
      <c r="D103" s="234" t="s">
        <v>196</v>
      </c>
      <c r="E103" s="239" t="s">
        <v>45</v>
      </c>
      <c r="F103" s="240" t="s">
        <v>220</v>
      </c>
      <c r="G103" s="238"/>
      <c r="H103" s="241">
        <v>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AT103" s="247" t="s">
        <v>196</v>
      </c>
      <c r="AU103" s="247" t="s">
        <v>84</v>
      </c>
      <c r="AV103" s="11" t="s">
        <v>92</v>
      </c>
      <c r="AW103" s="11" t="s">
        <v>47</v>
      </c>
      <c r="AX103" s="11" t="s">
        <v>84</v>
      </c>
      <c r="AY103" s="247" t="s">
        <v>192</v>
      </c>
    </row>
    <row r="104" s="13" customFormat="1">
      <c r="B104" s="259"/>
      <c r="C104" s="260"/>
      <c r="D104" s="234" t="s">
        <v>196</v>
      </c>
      <c r="E104" s="261" t="s">
        <v>128</v>
      </c>
      <c r="F104" s="262" t="s">
        <v>221</v>
      </c>
      <c r="G104" s="260"/>
      <c r="H104" s="263">
        <v>1.609</v>
      </c>
      <c r="I104" s="264"/>
      <c r="J104" s="260"/>
      <c r="K104" s="260"/>
      <c r="L104" s="265"/>
      <c r="M104" s="266"/>
      <c r="N104" s="267"/>
      <c r="O104" s="267"/>
      <c r="P104" s="267"/>
      <c r="Q104" s="267"/>
      <c r="R104" s="267"/>
      <c r="S104" s="267"/>
      <c r="T104" s="268"/>
      <c r="AT104" s="269" t="s">
        <v>196</v>
      </c>
      <c r="AU104" s="269" t="s">
        <v>84</v>
      </c>
      <c r="AV104" s="13" t="s">
        <v>191</v>
      </c>
      <c r="AW104" s="13" t="s">
        <v>47</v>
      </c>
      <c r="AX104" s="13" t="s">
        <v>25</v>
      </c>
      <c r="AY104" s="269" t="s">
        <v>192</v>
      </c>
    </row>
    <row r="105" s="1" customFormat="1" ht="89.25" customHeight="1">
      <c r="B105" s="48"/>
      <c r="C105" s="222" t="s">
        <v>222</v>
      </c>
      <c r="D105" s="222" t="s">
        <v>187</v>
      </c>
      <c r="E105" s="223" t="s">
        <v>223</v>
      </c>
      <c r="F105" s="224" t="s">
        <v>224</v>
      </c>
      <c r="G105" s="225" t="s">
        <v>134</v>
      </c>
      <c r="H105" s="226">
        <v>93.599999999999994</v>
      </c>
      <c r="I105" s="227"/>
      <c r="J105" s="228">
        <f>ROUND(I105*H105,2)</f>
        <v>0</v>
      </c>
      <c r="K105" s="224" t="s">
        <v>190</v>
      </c>
      <c r="L105" s="74"/>
      <c r="M105" s="229" t="s">
        <v>45</v>
      </c>
      <c r="N105" s="230" t="s">
        <v>57</v>
      </c>
      <c r="O105" s="49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AR105" s="25" t="s">
        <v>191</v>
      </c>
      <c r="AT105" s="25" t="s">
        <v>187</v>
      </c>
      <c r="AU105" s="25" t="s">
        <v>84</v>
      </c>
      <c r="AY105" s="25" t="s">
        <v>192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5" t="s">
        <v>191</v>
      </c>
      <c r="BK105" s="233">
        <f>ROUND(I105*H105,2)</f>
        <v>0</v>
      </c>
      <c r="BL105" s="25" t="s">
        <v>191</v>
      </c>
      <c r="BM105" s="25" t="s">
        <v>225</v>
      </c>
    </row>
    <row r="106" s="1" customFormat="1">
      <c r="B106" s="48"/>
      <c r="C106" s="76"/>
      <c r="D106" s="234" t="s">
        <v>194</v>
      </c>
      <c r="E106" s="76"/>
      <c r="F106" s="235" t="s">
        <v>215</v>
      </c>
      <c r="G106" s="76"/>
      <c r="H106" s="76"/>
      <c r="I106" s="206"/>
      <c r="J106" s="76"/>
      <c r="K106" s="76"/>
      <c r="L106" s="74"/>
      <c r="M106" s="236"/>
      <c r="N106" s="49"/>
      <c r="O106" s="49"/>
      <c r="P106" s="49"/>
      <c r="Q106" s="49"/>
      <c r="R106" s="49"/>
      <c r="S106" s="49"/>
      <c r="T106" s="97"/>
      <c r="AT106" s="25" t="s">
        <v>194</v>
      </c>
      <c r="AU106" s="25" t="s">
        <v>84</v>
      </c>
    </row>
    <row r="107" s="1" customFormat="1">
      <c r="B107" s="48"/>
      <c r="C107" s="76"/>
      <c r="D107" s="234" t="s">
        <v>203</v>
      </c>
      <c r="E107" s="76"/>
      <c r="F107" s="235" t="s">
        <v>226</v>
      </c>
      <c r="G107" s="76"/>
      <c r="H107" s="76"/>
      <c r="I107" s="206"/>
      <c r="J107" s="76"/>
      <c r="K107" s="76"/>
      <c r="L107" s="74"/>
      <c r="M107" s="236"/>
      <c r="N107" s="49"/>
      <c r="O107" s="49"/>
      <c r="P107" s="49"/>
      <c r="Q107" s="49"/>
      <c r="R107" s="49"/>
      <c r="S107" s="49"/>
      <c r="T107" s="97"/>
      <c r="AT107" s="25" t="s">
        <v>203</v>
      </c>
      <c r="AU107" s="25" t="s">
        <v>84</v>
      </c>
    </row>
    <row r="108" s="11" customFormat="1">
      <c r="B108" s="237"/>
      <c r="C108" s="238"/>
      <c r="D108" s="234" t="s">
        <v>196</v>
      </c>
      <c r="E108" s="239" t="s">
        <v>45</v>
      </c>
      <c r="F108" s="240" t="s">
        <v>227</v>
      </c>
      <c r="G108" s="238"/>
      <c r="H108" s="241">
        <v>49.850000000000001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AT108" s="247" t="s">
        <v>196</v>
      </c>
      <c r="AU108" s="247" t="s">
        <v>84</v>
      </c>
      <c r="AV108" s="11" t="s">
        <v>92</v>
      </c>
      <c r="AW108" s="11" t="s">
        <v>47</v>
      </c>
      <c r="AX108" s="11" t="s">
        <v>84</v>
      </c>
      <c r="AY108" s="247" t="s">
        <v>192</v>
      </c>
    </row>
    <row r="109" s="11" customFormat="1">
      <c r="B109" s="237"/>
      <c r="C109" s="238"/>
      <c r="D109" s="234" t="s">
        <v>196</v>
      </c>
      <c r="E109" s="239" t="s">
        <v>45</v>
      </c>
      <c r="F109" s="240" t="s">
        <v>228</v>
      </c>
      <c r="G109" s="238"/>
      <c r="H109" s="241">
        <v>43.75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AT109" s="247" t="s">
        <v>196</v>
      </c>
      <c r="AU109" s="247" t="s">
        <v>84</v>
      </c>
      <c r="AV109" s="11" t="s">
        <v>92</v>
      </c>
      <c r="AW109" s="11" t="s">
        <v>47</v>
      </c>
      <c r="AX109" s="11" t="s">
        <v>84</v>
      </c>
      <c r="AY109" s="247" t="s">
        <v>192</v>
      </c>
    </row>
    <row r="110" s="13" customFormat="1">
      <c r="B110" s="259"/>
      <c r="C110" s="260"/>
      <c r="D110" s="234" t="s">
        <v>196</v>
      </c>
      <c r="E110" s="261" t="s">
        <v>132</v>
      </c>
      <c r="F110" s="262" t="s">
        <v>221</v>
      </c>
      <c r="G110" s="260"/>
      <c r="H110" s="263">
        <v>93.599999999999994</v>
      </c>
      <c r="I110" s="264"/>
      <c r="J110" s="260"/>
      <c r="K110" s="260"/>
      <c r="L110" s="265"/>
      <c r="M110" s="266"/>
      <c r="N110" s="267"/>
      <c r="O110" s="267"/>
      <c r="P110" s="267"/>
      <c r="Q110" s="267"/>
      <c r="R110" s="267"/>
      <c r="S110" s="267"/>
      <c r="T110" s="268"/>
      <c r="AT110" s="269" t="s">
        <v>196</v>
      </c>
      <c r="AU110" s="269" t="s">
        <v>84</v>
      </c>
      <c r="AV110" s="13" t="s">
        <v>191</v>
      </c>
      <c r="AW110" s="13" t="s">
        <v>47</v>
      </c>
      <c r="AX110" s="13" t="s">
        <v>25</v>
      </c>
      <c r="AY110" s="269" t="s">
        <v>192</v>
      </c>
    </row>
    <row r="111" s="1" customFormat="1" ht="38.25" customHeight="1">
      <c r="B111" s="48"/>
      <c r="C111" s="222" t="s">
        <v>229</v>
      </c>
      <c r="D111" s="222" t="s">
        <v>187</v>
      </c>
      <c r="E111" s="223" t="s">
        <v>230</v>
      </c>
      <c r="F111" s="224" t="s">
        <v>231</v>
      </c>
      <c r="G111" s="225" t="s">
        <v>130</v>
      </c>
      <c r="H111" s="226">
        <v>3.218</v>
      </c>
      <c r="I111" s="227"/>
      <c r="J111" s="228">
        <f>ROUND(I111*H111,2)</f>
        <v>0</v>
      </c>
      <c r="K111" s="224" t="s">
        <v>190</v>
      </c>
      <c r="L111" s="74"/>
      <c r="M111" s="229" t="s">
        <v>45</v>
      </c>
      <c r="N111" s="230" t="s">
        <v>57</v>
      </c>
      <c r="O111" s="49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AR111" s="25" t="s">
        <v>191</v>
      </c>
      <c r="AT111" s="25" t="s">
        <v>187</v>
      </c>
      <c r="AU111" s="25" t="s">
        <v>84</v>
      </c>
      <c r="AY111" s="25" t="s">
        <v>192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5" t="s">
        <v>191</v>
      </c>
      <c r="BK111" s="233">
        <f>ROUND(I111*H111,2)</f>
        <v>0</v>
      </c>
      <c r="BL111" s="25" t="s">
        <v>191</v>
      </c>
      <c r="BM111" s="25" t="s">
        <v>232</v>
      </c>
    </row>
    <row r="112" s="1" customFormat="1">
      <c r="B112" s="48"/>
      <c r="C112" s="76"/>
      <c r="D112" s="234" t="s">
        <v>194</v>
      </c>
      <c r="E112" s="76"/>
      <c r="F112" s="235" t="s">
        <v>233</v>
      </c>
      <c r="G112" s="76"/>
      <c r="H112" s="76"/>
      <c r="I112" s="206"/>
      <c r="J112" s="76"/>
      <c r="K112" s="76"/>
      <c r="L112" s="74"/>
      <c r="M112" s="236"/>
      <c r="N112" s="49"/>
      <c r="O112" s="49"/>
      <c r="P112" s="49"/>
      <c r="Q112" s="49"/>
      <c r="R112" s="49"/>
      <c r="S112" s="49"/>
      <c r="T112" s="97"/>
      <c r="AT112" s="25" t="s">
        <v>194</v>
      </c>
      <c r="AU112" s="25" t="s">
        <v>84</v>
      </c>
    </row>
    <row r="113" s="1" customFormat="1">
      <c r="B113" s="48"/>
      <c r="C113" s="76"/>
      <c r="D113" s="234" t="s">
        <v>203</v>
      </c>
      <c r="E113" s="76"/>
      <c r="F113" s="235" t="s">
        <v>234</v>
      </c>
      <c r="G113" s="76"/>
      <c r="H113" s="76"/>
      <c r="I113" s="206"/>
      <c r="J113" s="76"/>
      <c r="K113" s="76"/>
      <c r="L113" s="74"/>
      <c r="M113" s="236"/>
      <c r="N113" s="49"/>
      <c r="O113" s="49"/>
      <c r="P113" s="49"/>
      <c r="Q113" s="49"/>
      <c r="R113" s="49"/>
      <c r="S113" s="49"/>
      <c r="T113" s="97"/>
      <c r="AT113" s="25" t="s">
        <v>203</v>
      </c>
      <c r="AU113" s="25" t="s">
        <v>84</v>
      </c>
    </row>
    <row r="114" s="11" customFormat="1">
      <c r="B114" s="237"/>
      <c r="C114" s="238"/>
      <c r="D114" s="234" t="s">
        <v>196</v>
      </c>
      <c r="E114" s="239" t="s">
        <v>45</v>
      </c>
      <c r="F114" s="240" t="s">
        <v>235</v>
      </c>
      <c r="G114" s="238"/>
      <c r="H114" s="241">
        <v>3.218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196</v>
      </c>
      <c r="AU114" s="247" t="s">
        <v>84</v>
      </c>
      <c r="AV114" s="11" t="s">
        <v>92</v>
      </c>
      <c r="AW114" s="11" t="s">
        <v>47</v>
      </c>
      <c r="AX114" s="11" t="s">
        <v>25</v>
      </c>
      <c r="AY114" s="247" t="s">
        <v>192</v>
      </c>
    </row>
    <row r="115" s="1" customFormat="1" ht="38.25" customHeight="1">
      <c r="B115" s="48"/>
      <c r="C115" s="222" t="s">
        <v>236</v>
      </c>
      <c r="D115" s="222" t="s">
        <v>187</v>
      </c>
      <c r="E115" s="223" t="s">
        <v>237</v>
      </c>
      <c r="F115" s="224" t="s">
        <v>238</v>
      </c>
      <c r="G115" s="225" t="s">
        <v>134</v>
      </c>
      <c r="H115" s="226">
        <v>93.599999999999994</v>
      </c>
      <c r="I115" s="227"/>
      <c r="J115" s="228">
        <f>ROUND(I115*H115,2)</f>
        <v>0</v>
      </c>
      <c r="K115" s="224" t="s">
        <v>190</v>
      </c>
      <c r="L115" s="74"/>
      <c r="M115" s="229" t="s">
        <v>45</v>
      </c>
      <c r="N115" s="230" t="s">
        <v>57</v>
      </c>
      <c r="O115" s="49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AR115" s="25" t="s">
        <v>191</v>
      </c>
      <c r="AT115" s="25" t="s">
        <v>187</v>
      </c>
      <c r="AU115" s="25" t="s">
        <v>84</v>
      </c>
      <c r="AY115" s="25" t="s">
        <v>192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5" t="s">
        <v>191</v>
      </c>
      <c r="BK115" s="233">
        <f>ROUND(I115*H115,2)</f>
        <v>0</v>
      </c>
      <c r="BL115" s="25" t="s">
        <v>191</v>
      </c>
      <c r="BM115" s="25" t="s">
        <v>239</v>
      </c>
    </row>
    <row r="116" s="1" customFormat="1">
      <c r="B116" s="48"/>
      <c r="C116" s="76"/>
      <c r="D116" s="234" t="s">
        <v>194</v>
      </c>
      <c r="E116" s="76"/>
      <c r="F116" s="235" t="s">
        <v>233</v>
      </c>
      <c r="G116" s="76"/>
      <c r="H116" s="76"/>
      <c r="I116" s="206"/>
      <c r="J116" s="76"/>
      <c r="K116" s="76"/>
      <c r="L116" s="74"/>
      <c r="M116" s="236"/>
      <c r="N116" s="49"/>
      <c r="O116" s="49"/>
      <c r="P116" s="49"/>
      <c r="Q116" s="49"/>
      <c r="R116" s="49"/>
      <c r="S116" s="49"/>
      <c r="T116" s="97"/>
      <c r="AT116" s="25" t="s">
        <v>194</v>
      </c>
      <c r="AU116" s="25" t="s">
        <v>84</v>
      </c>
    </row>
    <row r="117" s="1" customFormat="1">
      <c r="B117" s="48"/>
      <c r="C117" s="76"/>
      <c r="D117" s="234" t="s">
        <v>203</v>
      </c>
      <c r="E117" s="76"/>
      <c r="F117" s="235" t="s">
        <v>234</v>
      </c>
      <c r="G117" s="76"/>
      <c r="H117" s="76"/>
      <c r="I117" s="206"/>
      <c r="J117" s="76"/>
      <c r="K117" s="76"/>
      <c r="L117" s="74"/>
      <c r="M117" s="236"/>
      <c r="N117" s="49"/>
      <c r="O117" s="49"/>
      <c r="P117" s="49"/>
      <c r="Q117" s="49"/>
      <c r="R117" s="49"/>
      <c r="S117" s="49"/>
      <c r="T117" s="97"/>
      <c r="AT117" s="25" t="s">
        <v>203</v>
      </c>
      <c r="AU117" s="25" t="s">
        <v>84</v>
      </c>
    </row>
    <row r="118" s="11" customFormat="1">
      <c r="B118" s="237"/>
      <c r="C118" s="238"/>
      <c r="D118" s="234" t="s">
        <v>196</v>
      </c>
      <c r="E118" s="239" t="s">
        <v>45</v>
      </c>
      <c r="F118" s="240" t="s">
        <v>132</v>
      </c>
      <c r="G118" s="238"/>
      <c r="H118" s="241">
        <v>93.599999999999994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AT118" s="247" t="s">
        <v>196</v>
      </c>
      <c r="AU118" s="247" t="s">
        <v>84</v>
      </c>
      <c r="AV118" s="11" t="s">
        <v>92</v>
      </c>
      <c r="AW118" s="11" t="s">
        <v>47</v>
      </c>
      <c r="AX118" s="11" t="s">
        <v>25</v>
      </c>
      <c r="AY118" s="247" t="s">
        <v>192</v>
      </c>
    </row>
    <row r="119" s="1" customFormat="1" ht="76.5" customHeight="1">
      <c r="B119" s="48"/>
      <c r="C119" s="222" t="s">
        <v>240</v>
      </c>
      <c r="D119" s="222" t="s">
        <v>187</v>
      </c>
      <c r="E119" s="223" t="s">
        <v>241</v>
      </c>
      <c r="F119" s="224" t="s">
        <v>242</v>
      </c>
      <c r="G119" s="225" t="s">
        <v>243</v>
      </c>
      <c r="H119" s="226">
        <v>24</v>
      </c>
      <c r="I119" s="227"/>
      <c r="J119" s="228">
        <f>ROUND(I119*H119,2)</f>
        <v>0</v>
      </c>
      <c r="K119" s="224" t="s">
        <v>190</v>
      </c>
      <c r="L119" s="74"/>
      <c r="M119" s="229" t="s">
        <v>45</v>
      </c>
      <c r="N119" s="230" t="s">
        <v>57</v>
      </c>
      <c r="O119" s="49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AR119" s="25" t="s">
        <v>191</v>
      </c>
      <c r="AT119" s="25" t="s">
        <v>187</v>
      </c>
      <c r="AU119" s="25" t="s">
        <v>84</v>
      </c>
      <c r="AY119" s="25" t="s">
        <v>192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25" t="s">
        <v>191</v>
      </c>
      <c r="BK119" s="233">
        <f>ROUND(I119*H119,2)</f>
        <v>0</v>
      </c>
      <c r="BL119" s="25" t="s">
        <v>191</v>
      </c>
      <c r="BM119" s="25" t="s">
        <v>244</v>
      </c>
    </row>
    <row r="120" s="1" customFormat="1">
      <c r="B120" s="48"/>
      <c r="C120" s="76"/>
      <c r="D120" s="234" t="s">
        <v>194</v>
      </c>
      <c r="E120" s="76"/>
      <c r="F120" s="235" t="s">
        <v>245</v>
      </c>
      <c r="G120" s="76"/>
      <c r="H120" s="76"/>
      <c r="I120" s="206"/>
      <c r="J120" s="76"/>
      <c r="K120" s="76"/>
      <c r="L120" s="74"/>
      <c r="M120" s="236"/>
      <c r="N120" s="49"/>
      <c r="O120" s="49"/>
      <c r="P120" s="49"/>
      <c r="Q120" s="49"/>
      <c r="R120" s="49"/>
      <c r="S120" s="49"/>
      <c r="T120" s="97"/>
      <c r="AT120" s="25" t="s">
        <v>194</v>
      </c>
      <c r="AU120" s="25" t="s">
        <v>84</v>
      </c>
    </row>
    <row r="121" s="11" customFormat="1">
      <c r="B121" s="237"/>
      <c r="C121" s="238"/>
      <c r="D121" s="234" t="s">
        <v>196</v>
      </c>
      <c r="E121" s="239" t="s">
        <v>45</v>
      </c>
      <c r="F121" s="240" t="s">
        <v>246</v>
      </c>
      <c r="G121" s="238"/>
      <c r="H121" s="241">
        <v>4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AT121" s="247" t="s">
        <v>196</v>
      </c>
      <c r="AU121" s="247" t="s">
        <v>84</v>
      </c>
      <c r="AV121" s="11" t="s">
        <v>92</v>
      </c>
      <c r="AW121" s="11" t="s">
        <v>47</v>
      </c>
      <c r="AX121" s="11" t="s">
        <v>84</v>
      </c>
      <c r="AY121" s="247" t="s">
        <v>192</v>
      </c>
    </row>
    <row r="122" s="11" customFormat="1">
      <c r="B122" s="237"/>
      <c r="C122" s="238"/>
      <c r="D122" s="234" t="s">
        <v>196</v>
      </c>
      <c r="E122" s="239" t="s">
        <v>45</v>
      </c>
      <c r="F122" s="240" t="s">
        <v>247</v>
      </c>
      <c r="G122" s="238"/>
      <c r="H122" s="241">
        <v>20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AT122" s="247" t="s">
        <v>196</v>
      </c>
      <c r="AU122" s="247" t="s">
        <v>84</v>
      </c>
      <c r="AV122" s="11" t="s">
        <v>92</v>
      </c>
      <c r="AW122" s="11" t="s">
        <v>47</v>
      </c>
      <c r="AX122" s="11" t="s">
        <v>84</v>
      </c>
      <c r="AY122" s="247" t="s">
        <v>192</v>
      </c>
    </row>
    <row r="123" s="13" customFormat="1">
      <c r="B123" s="259"/>
      <c r="C123" s="260"/>
      <c r="D123" s="234" t="s">
        <v>196</v>
      </c>
      <c r="E123" s="261" t="s">
        <v>45</v>
      </c>
      <c r="F123" s="262" t="s">
        <v>221</v>
      </c>
      <c r="G123" s="260"/>
      <c r="H123" s="263">
        <v>24</v>
      </c>
      <c r="I123" s="264"/>
      <c r="J123" s="260"/>
      <c r="K123" s="260"/>
      <c r="L123" s="265"/>
      <c r="M123" s="266"/>
      <c r="N123" s="267"/>
      <c r="O123" s="267"/>
      <c r="P123" s="267"/>
      <c r="Q123" s="267"/>
      <c r="R123" s="267"/>
      <c r="S123" s="267"/>
      <c r="T123" s="268"/>
      <c r="AT123" s="269" t="s">
        <v>196</v>
      </c>
      <c r="AU123" s="269" t="s">
        <v>84</v>
      </c>
      <c r="AV123" s="13" t="s">
        <v>191</v>
      </c>
      <c r="AW123" s="13" t="s">
        <v>47</v>
      </c>
      <c r="AX123" s="13" t="s">
        <v>25</v>
      </c>
      <c r="AY123" s="269" t="s">
        <v>192</v>
      </c>
    </row>
    <row r="124" s="1" customFormat="1" ht="63.75" customHeight="1">
      <c r="B124" s="48"/>
      <c r="C124" s="222" t="s">
        <v>248</v>
      </c>
      <c r="D124" s="222" t="s">
        <v>187</v>
      </c>
      <c r="E124" s="223" t="s">
        <v>249</v>
      </c>
      <c r="F124" s="224" t="s">
        <v>250</v>
      </c>
      <c r="G124" s="225" t="s">
        <v>243</v>
      </c>
      <c r="H124" s="226">
        <v>6</v>
      </c>
      <c r="I124" s="227"/>
      <c r="J124" s="228">
        <f>ROUND(I124*H124,2)</f>
        <v>0</v>
      </c>
      <c r="K124" s="224" t="s">
        <v>190</v>
      </c>
      <c r="L124" s="74"/>
      <c r="M124" s="229" t="s">
        <v>45</v>
      </c>
      <c r="N124" s="230" t="s">
        <v>57</v>
      </c>
      <c r="O124" s="49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AR124" s="25" t="s">
        <v>191</v>
      </c>
      <c r="AT124" s="25" t="s">
        <v>187</v>
      </c>
      <c r="AU124" s="25" t="s">
        <v>84</v>
      </c>
      <c r="AY124" s="25" t="s">
        <v>192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25" t="s">
        <v>191</v>
      </c>
      <c r="BK124" s="233">
        <f>ROUND(I124*H124,2)</f>
        <v>0</v>
      </c>
      <c r="BL124" s="25" t="s">
        <v>191</v>
      </c>
      <c r="BM124" s="25" t="s">
        <v>251</v>
      </c>
    </row>
    <row r="125" s="1" customFormat="1">
      <c r="B125" s="48"/>
      <c r="C125" s="76"/>
      <c r="D125" s="234" t="s">
        <v>194</v>
      </c>
      <c r="E125" s="76"/>
      <c r="F125" s="235" t="s">
        <v>252</v>
      </c>
      <c r="G125" s="76"/>
      <c r="H125" s="76"/>
      <c r="I125" s="206"/>
      <c r="J125" s="76"/>
      <c r="K125" s="76"/>
      <c r="L125" s="74"/>
      <c r="M125" s="236"/>
      <c r="N125" s="49"/>
      <c r="O125" s="49"/>
      <c r="P125" s="49"/>
      <c r="Q125" s="49"/>
      <c r="R125" s="49"/>
      <c r="S125" s="49"/>
      <c r="T125" s="97"/>
      <c r="AT125" s="25" t="s">
        <v>194</v>
      </c>
      <c r="AU125" s="25" t="s">
        <v>84</v>
      </c>
    </row>
    <row r="126" s="11" customFormat="1">
      <c r="B126" s="237"/>
      <c r="C126" s="238"/>
      <c r="D126" s="234" t="s">
        <v>196</v>
      </c>
      <c r="E126" s="239" t="s">
        <v>45</v>
      </c>
      <c r="F126" s="240" t="s">
        <v>229</v>
      </c>
      <c r="G126" s="238"/>
      <c r="H126" s="241">
        <v>6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196</v>
      </c>
      <c r="AU126" s="247" t="s">
        <v>84</v>
      </c>
      <c r="AV126" s="11" t="s">
        <v>92</v>
      </c>
      <c r="AW126" s="11" t="s">
        <v>47</v>
      </c>
      <c r="AX126" s="11" t="s">
        <v>25</v>
      </c>
      <c r="AY126" s="247" t="s">
        <v>192</v>
      </c>
    </row>
    <row r="127" s="1" customFormat="1" ht="76.5" customHeight="1">
      <c r="B127" s="48"/>
      <c r="C127" s="222" t="s">
        <v>30</v>
      </c>
      <c r="D127" s="222" t="s">
        <v>187</v>
      </c>
      <c r="E127" s="223" t="s">
        <v>253</v>
      </c>
      <c r="F127" s="224" t="s">
        <v>254</v>
      </c>
      <c r="G127" s="225" t="s">
        <v>134</v>
      </c>
      <c r="H127" s="226">
        <v>1218</v>
      </c>
      <c r="I127" s="227"/>
      <c r="J127" s="228">
        <f>ROUND(I127*H127,2)</f>
        <v>0</v>
      </c>
      <c r="K127" s="224" t="s">
        <v>190</v>
      </c>
      <c r="L127" s="74"/>
      <c r="M127" s="229" t="s">
        <v>45</v>
      </c>
      <c r="N127" s="230" t="s">
        <v>57</v>
      </c>
      <c r="O127" s="49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5" t="s">
        <v>191</v>
      </c>
      <c r="AT127" s="25" t="s">
        <v>187</v>
      </c>
      <c r="AU127" s="25" t="s">
        <v>84</v>
      </c>
      <c r="AY127" s="25" t="s">
        <v>192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5" t="s">
        <v>191</v>
      </c>
      <c r="BK127" s="233">
        <f>ROUND(I127*H127,2)</f>
        <v>0</v>
      </c>
      <c r="BL127" s="25" t="s">
        <v>191</v>
      </c>
      <c r="BM127" s="25" t="s">
        <v>255</v>
      </c>
    </row>
    <row r="128" s="1" customFormat="1">
      <c r="B128" s="48"/>
      <c r="C128" s="76"/>
      <c r="D128" s="234" t="s">
        <v>194</v>
      </c>
      <c r="E128" s="76"/>
      <c r="F128" s="235" t="s">
        <v>256</v>
      </c>
      <c r="G128" s="76"/>
      <c r="H128" s="76"/>
      <c r="I128" s="206"/>
      <c r="J128" s="76"/>
      <c r="K128" s="76"/>
      <c r="L128" s="74"/>
      <c r="M128" s="236"/>
      <c r="N128" s="49"/>
      <c r="O128" s="49"/>
      <c r="P128" s="49"/>
      <c r="Q128" s="49"/>
      <c r="R128" s="49"/>
      <c r="S128" s="49"/>
      <c r="T128" s="97"/>
      <c r="AT128" s="25" t="s">
        <v>194</v>
      </c>
      <c r="AU128" s="25" t="s">
        <v>84</v>
      </c>
    </row>
    <row r="129" s="1" customFormat="1">
      <c r="B129" s="48"/>
      <c r="C129" s="76"/>
      <c r="D129" s="234" t="s">
        <v>203</v>
      </c>
      <c r="E129" s="76"/>
      <c r="F129" s="235" t="s">
        <v>257</v>
      </c>
      <c r="G129" s="76"/>
      <c r="H129" s="76"/>
      <c r="I129" s="206"/>
      <c r="J129" s="76"/>
      <c r="K129" s="76"/>
      <c r="L129" s="74"/>
      <c r="M129" s="236"/>
      <c r="N129" s="49"/>
      <c r="O129" s="49"/>
      <c r="P129" s="49"/>
      <c r="Q129" s="49"/>
      <c r="R129" s="49"/>
      <c r="S129" s="49"/>
      <c r="T129" s="97"/>
      <c r="AT129" s="25" t="s">
        <v>203</v>
      </c>
      <c r="AU129" s="25" t="s">
        <v>84</v>
      </c>
    </row>
    <row r="130" s="11" customFormat="1">
      <c r="B130" s="237"/>
      <c r="C130" s="238"/>
      <c r="D130" s="234" t="s">
        <v>196</v>
      </c>
      <c r="E130" s="239" t="s">
        <v>45</v>
      </c>
      <c r="F130" s="240" t="s">
        <v>197</v>
      </c>
      <c r="G130" s="238"/>
      <c r="H130" s="241">
        <v>1218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196</v>
      </c>
      <c r="AU130" s="247" t="s">
        <v>84</v>
      </c>
      <c r="AV130" s="11" t="s">
        <v>92</v>
      </c>
      <c r="AW130" s="11" t="s">
        <v>47</v>
      </c>
      <c r="AX130" s="11" t="s">
        <v>25</v>
      </c>
      <c r="AY130" s="247" t="s">
        <v>192</v>
      </c>
    </row>
    <row r="131" s="1" customFormat="1" ht="38.25" customHeight="1">
      <c r="B131" s="48"/>
      <c r="C131" s="222" t="s">
        <v>258</v>
      </c>
      <c r="D131" s="222" t="s">
        <v>187</v>
      </c>
      <c r="E131" s="223" t="s">
        <v>259</v>
      </c>
      <c r="F131" s="224" t="s">
        <v>260</v>
      </c>
      <c r="G131" s="225" t="s">
        <v>261</v>
      </c>
      <c r="H131" s="226">
        <v>1</v>
      </c>
      <c r="I131" s="227"/>
      <c r="J131" s="228">
        <f>ROUND(I131*H131,2)</f>
        <v>0</v>
      </c>
      <c r="K131" s="224" t="s">
        <v>190</v>
      </c>
      <c r="L131" s="74"/>
      <c r="M131" s="229" t="s">
        <v>45</v>
      </c>
      <c r="N131" s="230" t="s">
        <v>57</v>
      </c>
      <c r="O131" s="49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5" t="s">
        <v>191</v>
      </c>
      <c r="AT131" s="25" t="s">
        <v>187</v>
      </c>
      <c r="AU131" s="25" t="s">
        <v>84</v>
      </c>
      <c r="AY131" s="25" t="s">
        <v>192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5" t="s">
        <v>191</v>
      </c>
      <c r="BK131" s="233">
        <f>ROUND(I131*H131,2)</f>
        <v>0</v>
      </c>
      <c r="BL131" s="25" t="s">
        <v>191</v>
      </c>
      <c r="BM131" s="25" t="s">
        <v>262</v>
      </c>
    </row>
    <row r="132" s="1" customFormat="1">
      <c r="B132" s="48"/>
      <c r="C132" s="76"/>
      <c r="D132" s="234" t="s">
        <v>194</v>
      </c>
      <c r="E132" s="76"/>
      <c r="F132" s="235" t="s">
        <v>263</v>
      </c>
      <c r="G132" s="76"/>
      <c r="H132" s="76"/>
      <c r="I132" s="206"/>
      <c r="J132" s="76"/>
      <c r="K132" s="76"/>
      <c r="L132" s="74"/>
      <c r="M132" s="236"/>
      <c r="N132" s="49"/>
      <c r="O132" s="49"/>
      <c r="P132" s="49"/>
      <c r="Q132" s="49"/>
      <c r="R132" s="49"/>
      <c r="S132" s="49"/>
      <c r="T132" s="97"/>
      <c r="AT132" s="25" t="s">
        <v>194</v>
      </c>
      <c r="AU132" s="25" t="s">
        <v>84</v>
      </c>
    </row>
    <row r="133" s="1" customFormat="1">
      <c r="B133" s="48"/>
      <c r="C133" s="76"/>
      <c r="D133" s="234" t="s">
        <v>203</v>
      </c>
      <c r="E133" s="76"/>
      <c r="F133" s="235" t="s">
        <v>264</v>
      </c>
      <c r="G133" s="76"/>
      <c r="H133" s="76"/>
      <c r="I133" s="206"/>
      <c r="J133" s="76"/>
      <c r="K133" s="76"/>
      <c r="L133" s="74"/>
      <c r="M133" s="236"/>
      <c r="N133" s="49"/>
      <c r="O133" s="49"/>
      <c r="P133" s="49"/>
      <c r="Q133" s="49"/>
      <c r="R133" s="49"/>
      <c r="S133" s="49"/>
      <c r="T133" s="97"/>
      <c r="AT133" s="25" t="s">
        <v>203</v>
      </c>
      <c r="AU133" s="25" t="s">
        <v>84</v>
      </c>
    </row>
    <row r="134" s="1" customFormat="1" ht="25.5" customHeight="1">
      <c r="B134" s="48"/>
      <c r="C134" s="222" t="s">
        <v>265</v>
      </c>
      <c r="D134" s="222" t="s">
        <v>187</v>
      </c>
      <c r="E134" s="223" t="s">
        <v>266</v>
      </c>
      <c r="F134" s="224" t="s">
        <v>267</v>
      </c>
      <c r="G134" s="225" t="s">
        <v>145</v>
      </c>
      <c r="H134" s="226">
        <v>60.290999999999997</v>
      </c>
      <c r="I134" s="227"/>
      <c r="J134" s="228">
        <f>ROUND(I134*H134,2)</f>
        <v>0</v>
      </c>
      <c r="K134" s="224" t="s">
        <v>190</v>
      </c>
      <c r="L134" s="74"/>
      <c r="M134" s="229" t="s">
        <v>45</v>
      </c>
      <c r="N134" s="230" t="s">
        <v>57</v>
      </c>
      <c r="O134" s="49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5" t="s">
        <v>191</v>
      </c>
      <c r="AT134" s="25" t="s">
        <v>187</v>
      </c>
      <c r="AU134" s="25" t="s">
        <v>84</v>
      </c>
      <c r="AY134" s="25" t="s">
        <v>192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5" t="s">
        <v>191</v>
      </c>
      <c r="BK134" s="233">
        <f>ROUND(I134*H134,2)</f>
        <v>0</v>
      </c>
      <c r="BL134" s="25" t="s">
        <v>191</v>
      </c>
      <c r="BM134" s="25" t="s">
        <v>268</v>
      </c>
    </row>
    <row r="135" s="1" customFormat="1">
      <c r="B135" s="48"/>
      <c r="C135" s="76"/>
      <c r="D135" s="234" t="s">
        <v>194</v>
      </c>
      <c r="E135" s="76"/>
      <c r="F135" s="235" t="s">
        <v>269</v>
      </c>
      <c r="G135" s="76"/>
      <c r="H135" s="76"/>
      <c r="I135" s="206"/>
      <c r="J135" s="76"/>
      <c r="K135" s="76"/>
      <c r="L135" s="74"/>
      <c r="M135" s="236"/>
      <c r="N135" s="49"/>
      <c r="O135" s="49"/>
      <c r="P135" s="49"/>
      <c r="Q135" s="49"/>
      <c r="R135" s="49"/>
      <c r="S135" s="49"/>
      <c r="T135" s="97"/>
      <c r="AT135" s="25" t="s">
        <v>194</v>
      </c>
      <c r="AU135" s="25" t="s">
        <v>84</v>
      </c>
    </row>
    <row r="136" s="1" customFormat="1">
      <c r="B136" s="48"/>
      <c r="C136" s="76"/>
      <c r="D136" s="234" t="s">
        <v>203</v>
      </c>
      <c r="E136" s="76"/>
      <c r="F136" s="235" t="s">
        <v>270</v>
      </c>
      <c r="G136" s="76"/>
      <c r="H136" s="76"/>
      <c r="I136" s="206"/>
      <c r="J136" s="76"/>
      <c r="K136" s="76"/>
      <c r="L136" s="74"/>
      <c r="M136" s="236"/>
      <c r="N136" s="49"/>
      <c r="O136" s="49"/>
      <c r="P136" s="49"/>
      <c r="Q136" s="49"/>
      <c r="R136" s="49"/>
      <c r="S136" s="49"/>
      <c r="T136" s="97"/>
      <c r="AT136" s="25" t="s">
        <v>203</v>
      </c>
      <c r="AU136" s="25" t="s">
        <v>84</v>
      </c>
    </row>
    <row r="137" s="11" customFormat="1">
      <c r="B137" s="237"/>
      <c r="C137" s="238"/>
      <c r="D137" s="234" t="s">
        <v>196</v>
      </c>
      <c r="E137" s="239" t="s">
        <v>271</v>
      </c>
      <c r="F137" s="240" t="s">
        <v>272</v>
      </c>
      <c r="G137" s="238"/>
      <c r="H137" s="241">
        <v>60.290999999999997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196</v>
      </c>
      <c r="AU137" s="247" t="s">
        <v>84</v>
      </c>
      <c r="AV137" s="11" t="s">
        <v>92</v>
      </c>
      <c r="AW137" s="11" t="s">
        <v>47</v>
      </c>
      <c r="AX137" s="11" t="s">
        <v>25</v>
      </c>
      <c r="AY137" s="247" t="s">
        <v>192</v>
      </c>
    </row>
    <row r="138" s="1" customFormat="1" ht="25.5" customHeight="1">
      <c r="B138" s="48"/>
      <c r="C138" s="222" t="s">
        <v>273</v>
      </c>
      <c r="D138" s="222" t="s">
        <v>187</v>
      </c>
      <c r="E138" s="223" t="s">
        <v>274</v>
      </c>
      <c r="F138" s="224" t="s">
        <v>275</v>
      </c>
      <c r="G138" s="225" t="s">
        <v>145</v>
      </c>
      <c r="H138" s="226">
        <v>2350.1309999999999</v>
      </c>
      <c r="I138" s="227"/>
      <c r="J138" s="228">
        <f>ROUND(I138*H138,2)</f>
        <v>0</v>
      </c>
      <c r="K138" s="224" t="s">
        <v>190</v>
      </c>
      <c r="L138" s="74"/>
      <c r="M138" s="229" t="s">
        <v>45</v>
      </c>
      <c r="N138" s="230" t="s">
        <v>57</v>
      </c>
      <c r="O138" s="49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5" t="s">
        <v>191</v>
      </c>
      <c r="AT138" s="25" t="s">
        <v>187</v>
      </c>
      <c r="AU138" s="25" t="s">
        <v>84</v>
      </c>
      <c r="AY138" s="25" t="s">
        <v>192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5" t="s">
        <v>191</v>
      </c>
      <c r="BK138" s="233">
        <f>ROUND(I138*H138,2)</f>
        <v>0</v>
      </c>
      <c r="BL138" s="25" t="s">
        <v>191</v>
      </c>
      <c r="BM138" s="25" t="s">
        <v>276</v>
      </c>
    </row>
    <row r="139" s="1" customFormat="1">
      <c r="B139" s="48"/>
      <c r="C139" s="76"/>
      <c r="D139" s="234" t="s">
        <v>194</v>
      </c>
      <c r="E139" s="76"/>
      <c r="F139" s="235" t="s">
        <v>277</v>
      </c>
      <c r="G139" s="76"/>
      <c r="H139" s="76"/>
      <c r="I139" s="206"/>
      <c r="J139" s="76"/>
      <c r="K139" s="76"/>
      <c r="L139" s="74"/>
      <c r="M139" s="236"/>
      <c r="N139" s="49"/>
      <c r="O139" s="49"/>
      <c r="P139" s="49"/>
      <c r="Q139" s="49"/>
      <c r="R139" s="49"/>
      <c r="S139" s="49"/>
      <c r="T139" s="97"/>
      <c r="AT139" s="25" t="s">
        <v>194</v>
      </c>
      <c r="AU139" s="25" t="s">
        <v>84</v>
      </c>
    </row>
    <row r="140" s="11" customFormat="1">
      <c r="B140" s="237"/>
      <c r="C140" s="238"/>
      <c r="D140" s="234" t="s">
        <v>196</v>
      </c>
      <c r="E140" s="239" t="s">
        <v>45</v>
      </c>
      <c r="F140" s="240" t="s">
        <v>278</v>
      </c>
      <c r="G140" s="238"/>
      <c r="H140" s="241">
        <v>2184.4830000000002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196</v>
      </c>
      <c r="AU140" s="247" t="s">
        <v>84</v>
      </c>
      <c r="AV140" s="11" t="s">
        <v>92</v>
      </c>
      <c r="AW140" s="11" t="s">
        <v>47</v>
      </c>
      <c r="AX140" s="11" t="s">
        <v>84</v>
      </c>
      <c r="AY140" s="247" t="s">
        <v>192</v>
      </c>
    </row>
    <row r="141" s="11" customFormat="1">
      <c r="B141" s="237"/>
      <c r="C141" s="238"/>
      <c r="D141" s="234" t="s">
        <v>196</v>
      </c>
      <c r="E141" s="239" t="s">
        <v>45</v>
      </c>
      <c r="F141" s="240" t="s">
        <v>279</v>
      </c>
      <c r="G141" s="238"/>
      <c r="H141" s="241">
        <v>165.648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196</v>
      </c>
      <c r="AU141" s="247" t="s">
        <v>84</v>
      </c>
      <c r="AV141" s="11" t="s">
        <v>92</v>
      </c>
      <c r="AW141" s="11" t="s">
        <v>47</v>
      </c>
      <c r="AX141" s="11" t="s">
        <v>84</v>
      </c>
      <c r="AY141" s="247" t="s">
        <v>192</v>
      </c>
    </row>
    <row r="142" s="13" customFormat="1">
      <c r="B142" s="259"/>
      <c r="C142" s="260"/>
      <c r="D142" s="234" t="s">
        <v>196</v>
      </c>
      <c r="E142" s="261" t="s">
        <v>151</v>
      </c>
      <c r="F142" s="262" t="s">
        <v>221</v>
      </c>
      <c r="G142" s="260"/>
      <c r="H142" s="263">
        <v>2350.1309999999999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AT142" s="269" t="s">
        <v>196</v>
      </c>
      <c r="AU142" s="269" t="s">
        <v>84</v>
      </c>
      <c r="AV142" s="13" t="s">
        <v>191</v>
      </c>
      <c r="AW142" s="13" t="s">
        <v>47</v>
      </c>
      <c r="AX142" s="13" t="s">
        <v>25</v>
      </c>
      <c r="AY142" s="269" t="s">
        <v>192</v>
      </c>
    </row>
    <row r="143" s="1" customFormat="1" ht="25.5" customHeight="1">
      <c r="B143" s="48"/>
      <c r="C143" s="222" t="s">
        <v>280</v>
      </c>
      <c r="D143" s="222" t="s">
        <v>187</v>
      </c>
      <c r="E143" s="223" t="s">
        <v>281</v>
      </c>
      <c r="F143" s="224" t="s">
        <v>282</v>
      </c>
      <c r="G143" s="225" t="s">
        <v>145</v>
      </c>
      <c r="H143" s="226">
        <v>17.199999999999999</v>
      </c>
      <c r="I143" s="227"/>
      <c r="J143" s="228">
        <f>ROUND(I143*H143,2)</f>
        <v>0</v>
      </c>
      <c r="K143" s="224" t="s">
        <v>190</v>
      </c>
      <c r="L143" s="74"/>
      <c r="M143" s="229" t="s">
        <v>45</v>
      </c>
      <c r="N143" s="230" t="s">
        <v>57</v>
      </c>
      <c r="O143" s="49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5" t="s">
        <v>191</v>
      </c>
      <c r="AT143" s="25" t="s">
        <v>187</v>
      </c>
      <c r="AU143" s="25" t="s">
        <v>84</v>
      </c>
      <c r="AY143" s="25" t="s">
        <v>192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25" t="s">
        <v>191</v>
      </c>
      <c r="BK143" s="233">
        <f>ROUND(I143*H143,2)</f>
        <v>0</v>
      </c>
      <c r="BL143" s="25" t="s">
        <v>191</v>
      </c>
      <c r="BM143" s="25" t="s">
        <v>283</v>
      </c>
    </row>
    <row r="144" s="1" customFormat="1">
      <c r="B144" s="48"/>
      <c r="C144" s="76"/>
      <c r="D144" s="234" t="s">
        <v>194</v>
      </c>
      <c r="E144" s="76"/>
      <c r="F144" s="235" t="s">
        <v>277</v>
      </c>
      <c r="G144" s="76"/>
      <c r="H144" s="76"/>
      <c r="I144" s="206"/>
      <c r="J144" s="76"/>
      <c r="K144" s="76"/>
      <c r="L144" s="74"/>
      <c r="M144" s="236"/>
      <c r="N144" s="49"/>
      <c r="O144" s="49"/>
      <c r="P144" s="49"/>
      <c r="Q144" s="49"/>
      <c r="R144" s="49"/>
      <c r="S144" s="49"/>
      <c r="T144" s="97"/>
      <c r="AT144" s="25" t="s">
        <v>194</v>
      </c>
      <c r="AU144" s="25" t="s">
        <v>84</v>
      </c>
    </row>
    <row r="145" s="11" customFormat="1">
      <c r="B145" s="237"/>
      <c r="C145" s="238"/>
      <c r="D145" s="234" t="s">
        <v>196</v>
      </c>
      <c r="E145" s="239" t="s">
        <v>143</v>
      </c>
      <c r="F145" s="240" t="s">
        <v>284</v>
      </c>
      <c r="G145" s="238"/>
      <c r="H145" s="241">
        <v>17.199999999999999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196</v>
      </c>
      <c r="AU145" s="247" t="s">
        <v>84</v>
      </c>
      <c r="AV145" s="11" t="s">
        <v>92</v>
      </c>
      <c r="AW145" s="11" t="s">
        <v>47</v>
      </c>
      <c r="AX145" s="11" t="s">
        <v>25</v>
      </c>
      <c r="AY145" s="247" t="s">
        <v>192</v>
      </c>
    </row>
    <row r="146" s="1" customFormat="1" ht="25.5" customHeight="1">
      <c r="B146" s="48"/>
      <c r="C146" s="222" t="s">
        <v>10</v>
      </c>
      <c r="D146" s="222" t="s">
        <v>187</v>
      </c>
      <c r="E146" s="223" t="s">
        <v>285</v>
      </c>
      <c r="F146" s="224" t="s">
        <v>286</v>
      </c>
      <c r="G146" s="225" t="s">
        <v>145</v>
      </c>
      <c r="H146" s="226">
        <v>0.20000000000000001</v>
      </c>
      <c r="I146" s="227"/>
      <c r="J146" s="228">
        <f>ROUND(I146*H146,2)</f>
        <v>0</v>
      </c>
      <c r="K146" s="224" t="s">
        <v>190</v>
      </c>
      <c r="L146" s="74"/>
      <c r="M146" s="229" t="s">
        <v>45</v>
      </c>
      <c r="N146" s="230" t="s">
        <v>57</v>
      </c>
      <c r="O146" s="49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5" t="s">
        <v>191</v>
      </c>
      <c r="AT146" s="25" t="s">
        <v>187</v>
      </c>
      <c r="AU146" s="25" t="s">
        <v>84</v>
      </c>
      <c r="AY146" s="25" t="s">
        <v>192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5" t="s">
        <v>191</v>
      </c>
      <c r="BK146" s="233">
        <f>ROUND(I146*H146,2)</f>
        <v>0</v>
      </c>
      <c r="BL146" s="25" t="s">
        <v>191</v>
      </c>
      <c r="BM146" s="25" t="s">
        <v>287</v>
      </c>
    </row>
    <row r="147" s="1" customFormat="1">
      <c r="B147" s="48"/>
      <c r="C147" s="76"/>
      <c r="D147" s="234" t="s">
        <v>194</v>
      </c>
      <c r="E147" s="76"/>
      <c r="F147" s="235" t="s">
        <v>277</v>
      </c>
      <c r="G147" s="76"/>
      <c r="H147" s="76"/>
      <c r="I147" s="206"/>
      <c r="J147" s="76"/>
      <c r="K147" s="76"/>
      <c r="L147" s="74"/>
      <c r="M147" s="236"/>
      <c r="N147" s="49"/>
      <c r="O147" s="49"/>
      <c r="P147" s="49"/>
      <c r="Q147" s="49"/>
      <c r="R147" s="49"/>
      <c r="S147" s="49"/>
      <c r="T147" s="97"/>
      <c r="AT147" s="25" t="s">
        <v>194</v>
      </c>
      <c r="AU147" s="25" t="s">
        <v>84</v>
      </c>
    </row>
    <row r="148" s="11" customFormat="1">
      <c r="B148" s="237"/>
      <c r="C148" s="238"/>
      <c r="D148" s="234" t="s">
        <v>196</v>
      </c>
      <c r="E148" s="239" t="s">
        <v>45</v>
      </c>
      <c r="F148" s="240" t="s">
        <v>288</v>
      </c>
      <c r="G148" s="238"/>
      <c r="H148" s="241">
        <v>0.20000000000000001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196</v>
      </c>
      <c r="AU148" s="247" t="s">
        <v>84</v>
      </c>
      <c r="AV148" s="11" t="s">
        <v>92</v>
      </c>
      <c r="AW148" s="11" t="s">
        <v>47</v>
      </c>
      <c r="AX148" s="11" t="s">
        <v>25</v>
      </c>
      <c r="AY148" s="247" t="s">
        <v>192</v>
      </c>
    </row>
    <row r="149" s="1" customFormat="1" ht="25.5" customHeight="1">
      <c r="B149" s="48"/>
      <c r="C149" s="222" t="s">
        <v>289</v>
      </c>
      <c r="D149" s="222" t="s">
        <v>187</v>
      </c>
      <c r="E149" s="223" t="s">
        <v>290</v>
      </c>
      <c r="F149" s="224" t="s">
        <v>291</v>
      </c>
      <c r="G149" s="225" t="s">
        <v>145</v>
      </c>
      <c r="H149" s="226">
        <v>117.259</v>
      </c>
      <c r="I149" s="227"/>
      <c r="J149" s="228">
        <f>ROUND(I149*H149,2)</f>
        <v>0</v>
      </c>
      <c r="K149" s="224" t="s">
        <v>190</v>
      </c>
      <c r="L149" s="74"/>
      <c r="M149" s="229" t="s">
        <v>45</v>
      </c>
      <c r="N149" s="230" t="s">
        <v>57</v>
      </c>
      <c r="O149" s="49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AR149" s="25" t="s">
        <v>191</v>
      </c>
      <c r="AT149" s="25" t="s">
        <v>187</v>
      </c>
      <c r="AU149" s="25" t="s">
        <v>84</v>
      </c>
      <c r="AY149" s="25" t="s">
        <v>192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25" t="s">
        <v>191</v>
      </c>
      <c r="BK149" s="233">
        <f>ROUND(I149*H149,2)</f>
        <v>0</v>
      </c>
      <c r="BL149" s="25" t="s">
        <v>191</v>
      </c>
      <c r="BM149" s="25" t="s">
        <v>292</v>
      </c>
    </row>
    <row r="150" s="1" customFormat="1">
      <c r="B150" s="48"/>
      <c r="C150" s="76"/>
      <c r="D150" s="234" t="s">
        <v>194</v>
      </c>
      <c r="E150" s="76"/>
      <c r="F150" s="235" t="s">
        <v>277</v>
      </c>
      <c r="G150" s="76"/>
      <c r="H150" s="76"/>
      <c r="I150" s="206"/>
      <c r="J150" s="76"/>
      <c r="K150" s="76"/>
      <c r="L150" s="74"/>
      <c r="M150" s="236"/>
      <c r="N150" s="49"/>
      <c r="O150" s="49"/>
      <c r="P150" s="49"/>
      <c r="Q150" s="49"/>
      <c r="R150" s="49"/>
      <c r="S150" s="49"/>
      <c r="T150" s="97"/>
      <c r="AT150" s="25" t="s">
        <v>194</v>
      </c>
      <c r="AU150" s="25" t="s">
        <v>84</v>
      </c>
    </row>
    <row r="151" s="14" customFormat="1">
      <c r="B151" s="270"/>
      <c r="C151" s="271"/>
      <c r="D151" s="234" t="s">
        <v>196</v>
      </c>
      <c r="E151" s="272" t="s">
        <v>45</v>
      </c>
      <c r="F151" s="273" t="s">
        <v>293</v>
      </c>
      <c r="G151" s="271"/>
      <c r="H151" s="272" t="s">
        <v>45</v>
      </c>
      <c r="I151" s="274"/>
      <c r="J151" s="271"/>
      <c r="K151" s="271"/>
      <c r="L151" s="275"/>
      <c r="M151" s="276"/>
      <c r="N151" s="277"/>
      <c r="O151" s="277"/>
      <c r="P151" s="277"/>
      <c r="Q151" s="277"/>
      <c r="R151" s="277"/>
      <c r="S151" s="277"/>
      <c r="T151" s="278"/>
      <c r="AT151" s="279" t="s">
        <v>196</v>
      </c>
      <c r="AU151" s="279" t="s">
        <v>84</v>
      </c>
      <c r="AV151" s="14" t="s">
        <v>25</v>
      </c>
      <c r="AW151" s="14" t="s">
        <v>47</v>
      </c>
      <c r="AX151" s="14" t="s">
        <v>84</v>
      </c>
      <c r="AY151" s="279" t="s">
        <v>192</v>
      </c>
    </row>
    <row r="152" s="11" customFormat="1">
      <c r="B152" s="237"/>
      <c r="C152" s="238"/>
      <c r="D152" s="234" t="s">
        <v>196</v>
      </c>
      <c r="E152" s="239" t="s">
        <v>147</v>
      </c>
      <c r="F152" s="240" t="s">
        <v>294</v>
      </c>
      <c r="G152" s="238"/>
      <c r="H152" s="241">
        <v>117.259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AT152" s="247" t="s">
        <v>196</v>
      </c>
      <c r="AU152" s="247" t="s">
        <v>84</v>
      </c>
      <c r="AV152" s="11" t="s">
        <v>92</v>
      </c>
      <c r="AW152" s="11" t="s">
        <v>47</v>
      </c>
      <c r="AX152" s="11" t="s">
        <v>25</v>
      </c>
      <c r="AY152" s="247" t="s">
        <v>192</v>
      </c>
    </row>
    <row r="153" s="1" customFormat="1" ht="16.5" customHeight="1">
      <c r="B153" s="48"/>
      <c r="C153" s="280" t="s">
        <v>295</v>
      </c>
      <c r="D153" s="280" t="s">
        <v>296</v>
      </c>
      <c r="E153" s="281" t="s">
        <v>297</v>
      </c>
      <c r="F153" s="282" t="s">
        <v>298</v>
      </c>
      <c r="G153" s="283" t="s">
        <v>200</v>
      </c>
      <c r="H153" s="284">
        <v>1</v>
      </c>
      <c r="I153" s="285"/>
      <c r="J153" s="286">
        <f>ROUND(I153*H153,2)</f>
        <v>0</v>
      </c>
      <c r="K153" s="282" t="s">
        <v>190</v>
      </c>
      <c r="L153" s="287"/>
      <c r="M153" s="288" t="s">
        <v>45</v>
      </c>
      <c r="N153" s="289" t="s">
        <v>57</v>
      </c>
      <c r="O153" s="49"/>
      <c r="P153" s="231">
        <f>O153*H153</f>
        <v>0</v>
      </c>
      <c r="Q153" s="231">
        <v>0.19411999999999999</v>
      </c>
      <c r="R153" s="231">
        <f>Q153*H153</f>
        <v>0.19411999999999999</v>
      </c>
      <c r="S153" s="231">
        <v>0</v>
      </c>
      <c r="T153" s="232">
        <f>S153*H153</f>
        <v>0</v>
      </c>
      <c r="AR153" s="25" t="s">
        <v>240</v>
      </c>
      <c r="AT153" s="25" t="s">
        <v>296</v>
      </c>
      <c r="AU153" s="25" t="s">
        <v>84</v>
      </c>
      <c r="AY153" s="25" t="s">
        <v>192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25" t="s">
        <v>191</v>
      </c>
      <c r="BK153" s="233">
        <f>ROUND(I153*H153,2)</f>
        <v>0</v>
      </c>
      <c r="BL153" s="25" t="s">
        <v>191</v>
      </c>
      <c r="BM153" s="25" t="s">
        <v>299</v>
      </c>
    </row>
    <row r="154" s="1" customFormat="1" ht="16.5" customHeight="1">
      <c r="B154" s="48"/>
      <c r="C154" s="280" t="s">
        <v>300</v>
      </c>
      <c r="D154" s="280" t="s">
        <v>296</v>
      </c>
      <c r="E154" s="281" t="s">
        <v>301</v>
      </c>
      <c r="F154" s="282" t="s">
        <v>302</v>
      </c>
      <c r="G154" s="283" t="s">
        <v>200</v>
      </c>
      <c r="H154" s="284">
        <v>1</v>
      </c>
      <c r="I154" s="285"/>
      <c r="J154" s="286">
        <f>ROUND(I154*H154,2)</f>
        <v>0</v>
      </c>
      <c r="K154" s="282" t="s">
        <v>190</v>
      </c>
      <c r="L154" s="287"/>
      <c r="M154" s="288" t="s">
        <v>45</v>
      </c>
      <c r="N154" s="289" t="s">
        <v>57</v>
      </c>
      <c r="O154" s="49"/>
      <c r="P154" s="231">
        <f>O154*H154</f>
        <v>0</v>
      </c>
      <c r="Q154" s="231">
        <v>0.19808000000000001</v>
      </c>
      <c r="R154" s="231">
        <f>Q154*H154</f>
        <v>0.19808000000000001</v>
      </c>
      <c r="S154" s="231">
        <v>0</v>
      </c>
      <c r="T154" s="232">
        <f>S154*H154</f>
        <v>0</v>
      </c>
      <c r="AR154" s="25" t="s">
        <v>240</v>
      </c>
      <c r="AT154" s="25" t="s">
        <v>296</v>
      </c>
      <c r="AU154" s="25" t="s">
        <v>84</v>
      </c>
      <c r="AY154" s="25" t="s">
        <v>192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25" t="s">
        <v>191</v>
      </c>
      <c r="BK154" s="233">
        <f>ROUND(I154*H154,2)</f>
        <v>0</v>
      </c>
      <c r="BL154" s="25" t="s">
        <v>191</v>
      </c>
      <c r="BM154" s="25" t="s">
        <v>303</v>
      </c>
    </row>
    <row r="155" s="1" customFormat="1" ht="16.5" customHeight="1">
      <c r="B155" s="48"/>
      <c r="C155" s="280" t="s">
        <v>304</v>
      </c>
      <c r="D155" s="280" t="s">
        <v>296</v>
      </c>
      <c r="E155" s="281" t="s">
        <v>305</v>
      </c>
      <c r="F155" s="282" t="s">
        <v>306</v>
      </c>
      <c r="G155" s="283" t="s">
        <v>200</v>
      </c>
      <c r="H155" s="284">
        <v>1</v>
      </c>
      <c r="I155" s="285"/>
      <c r="J155" s="286">
        <f>ROUND(I155*H155,2)</f>
        <v>0</v>
      </c>
      <c r="K155" s="282" t="s">
        <v>190</v>
      </c>
      <c r="L155" s="287"/>
      <c r="M155" s="288" t="s">
        <v>45</v>
      </c>
      <c r="N155" s="289" t="s">
        <v>57</v>
      </c>
      <c r="O155" s="49"/>
      <c r="P155" s="231">
        <f>O155*H155</f>
        <v>0</v>
      </c>
      <c r="Q155" s="231">
        <v>0.20204</v>
      </c>
      <c r="R155" s="231">
        <f>Q155*H155</f>
        <v>0.20204</v>
      </c>
      <c r="S155" s="231">
        <v>0</v>
      </c>
      <c r="T155" s="232">
        <f>S155*H155</f>
        <v>0</v>
      </c>
      <c r="AR155" s="25" t="s">
        <v>240</v>
      </c>
      <c r="AT155" s="25" t="s">
        <v>296</v>
      </c>
      <c r="AU155" s="25" t="s">
        <v>84</v>
      </c>
      <c r="AY155" s="25" t="s">
        <v>192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25" t="s">
        <v>191</v>
      </c>
      <c r="BK155" s="233">
        <f>ROUND(I155*H155,2)</f>
        <v>0</v>
      </c>
      <c r="BL155" s="25" t="s">
        <v>191</v>
      </c>
      <c r="BM155" s="25" t="s">
        <v>307</v>
      </c>
    </row>
    <row r="156" s="1" customFormat="1" ht="16.5" customHeight="1">
      <c r="B156" s="48"/>
      <c r="C156" s="280" t="s">
        <v>165</v>
      </c>
      <c r="D156" s="280" t="s">
        <v>296</v>
      </c>
      <c r="E156" s="281" t="s">
        <v>308</v>
      </c>
      <c r="F156" s="282" t="s">
        <v>309</v>
      </c>
      <c r="G156" s="283" t="s">
        <v>200</v>
      </c>
      <c r="H156" s="284">
        <v>4</v>
      </c>
      <c r="I156" s="285"/>
      <c r="J156" s="286">
        <f>ROUND(I156*H156,2)</f>
        <v>0</v>
      </c>
      <c r="K156" s="282" t="s">
        <v>190</v>
      </c>
      <c r="L156" s="287"/>
      <c r="M156" s="288" t="s">
        <v>45</v>
      </c>
      <c r="N156" s="289" t="s">
        <v>57</v>
      </c>
      <c r="O156" s="49"/>
      <c r="P156" s="231">
        <f>O156*H156</f>
        <v>0</v>
      </c>
      <c r="Q156" s="231">
        <v>0.099040000000000003</v>
      </c>
      <c r="R156" s="231">
        <f>Q156*H156</f>
        <v>0.39616000000000001</v>
      </c>
      <c r="S156" s="231">
        <v>0</v>
      </c>
      <c r="T156" s="232">
        <f>S156*H156</f>
        <v>0</v>
      </c>
      <c r="AR156" s="25" t="s">
        <v>240</v>
      </c>
      <c r="AT156" s="25" t="s">
        <v>296</v>
      </c>
      <c r="AU156" s="25" t="s">
        <v>84</v>
      </c>
      <c r="AY156" s="25" t="s">
        <v>192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25" t="s">
        <v>191</v>
      </c>
      <c r="BK156" s="233">
        <f>ROUND(I156*H156,2)</f>
        <v>0</v>
      </c>
      <c r="BL156" s="25" t="s">
        <v>191</v>
      </c>
      <c r="BM156" s="25" t="s">
        <v>310</v>
      </c>
    </row>
    <row r="157" s="1" customFormat="1" ht="16.5" customHeight="1">
      <c r="B157" s="48"/>
      <c r="C157" s="280" t="s">
        <v>9</v>
      </c>
      <c r="D157" s="280" t="s">
        <v>296</v>
      </c>
      <c r="E157" s="281" t="s">
        <v>311</v>
      </c>
      <c r="F157" s="282" t="s">
        <v>312</v>
      </c>
      <c r="G157" s="283" t="s">
        <v>200</v>
      </c>
      <c r="H157" s="284">
        <v>20</v>
      </c>
      <c r="I157" s="285"/>
      <c r="J157" s="286">
        <f>ROUND(I157*H157,2)</f>
        <v>0</v>
      </c>
      <c r="K157" s="282" t="s">
        <v>190</v>
      </c>
      <c r="L157" s="287"/>
      <c r="M157" s="288" t="s">
        <v>45</v>
      </c>
      <c r="N157" s="289" t="s">
        <v>57</v>
      </c>
      <c r="O157" s="49"/>
      <c r="P157" s="231">
        <f>O157*H157</f>
        <v>0</v>
      </c>
      <c r="Q157" s="231">
        <v>0.0085199999999999998</v>
      </c>
      <c r="R157" s="231">
        <f>Q157*H157</f>
        <v>0.1704</v>
      </c>
      <c r="S157" s="231">
        <v>0</v>
      </c>
      <c r="T157" s="232">
        <f>S157*H157</f>
        <v>0</v>
      </c>
      <c r="AR157" s="25" t="s">
        <v>240</v>
      </c>
      <c r="AT157" s="25" t="s">
        <v>296</v>
      </c>
      <c r="AU157" s="25" t="s">
        <v>84</v>
      </c>
      <c r="AY157" s="25" t="s">
        <v>192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25" t="s">
        <v>191</v>
      </c>
      <c r="BK157" s="233">
        <f>ROUND(I157*H157,2)</f>
        <v>0</v>
      </c>
      <c r="BL157" s="25" t="s">
        <v>191</v>
      </c>
      <c r="BM157" s="25" t="s">
        <v>313</v>
      </c>
    </row>
    <row r="158" s="11" customFormat="1">
      <c r="B158" s="237"/>
      <c r="C158" s="238"/>
      <c r="D158" s="234" t="s">
        <v>196</v>
      </c>
      <c r="E158" s="239" t="s">
        <v>164</v>
      </c>
      <c r="F158" s="240" t="s">
        <v>314</v>
      </c>
      <c r="G158" s="238"/>
      <c r="H158" s="241">
        <v>20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196</v>
      </c>
      <c r="AU158" s="247" t="s">
        <v>84</v>
      </c>
      <c r="AV158" s="11" t="s">
        <v>92</v>
      </c>
      <c r="AW158" s="11" t="s">
        <v>47</v>
      </c>
      <c r="AX158" s="11" t="s">
        <v>25</v>
      </c>
      <c r="AY158" s="247" t="s">
        <v>192</v>
      </c>
    </row>
    <row r="159" s="1" customFormat="1" ht="25.5" customHeight="1">
      <c r="B159" s="48"/>
      <c r="C159" s="280" t="s">
        <v>315</v>
      </c>
      <c r="D159" s="280" t="s">
        <v>296</v>
      </c>
      <c r="E159" s="281" t="s">
        <v>316</v>
      </c>
      <c r="F159" s="282" t="s">
        <v>317</v>
      </c>
      <c r="G159" s="283" t="s">
        <v>200</v>
      </c>
      <c r="H159" s="284">
        <v>40</v>
      </c>
      <c r="I159" s="285"/>
      <c r="J159" s="286">
        <f>ROUND(I159*H159,2)</f>
        <v>0</v>
      </c>
      <c r="K159" s="282" t="s">
        <v>318</v>
      </c>
      <c r="L159" s="287"/>
      <c r="M159" s="288" t="s">
        <v>45</v>
      </c>
      <c r="N159" s="289" t="s">
        <v>57</v>
      </c>
      <c r="O159" s="49"/>
      <c r="P159" s="231">
        <f>O159*H159</f>
        <v>0</v>
      </c>
      <c r="Q159" s="231">
        <v>0.00123</v>
      </c>
      <c r="R159" s="231">
        <f>Q159*H159</f>
        <v>0.049200000000000001</v>
      </c>
      <c r="S159" s="231">
        <v>0</v>
      </c>
      <c r="T159" s="232">
        <f>S159*H159</f>
        <v>0</v>
      </c>
      <c r="AR159" s="25" t="s">
        <v>240</v>
      </c>
      <c r="AT159" s="25" t="s">
        <v>296</v>
      </c>
      <c r="AU159" s="25" t="s">
        <v>84</v>
      </c>
      <c r="AY159" s="25" t="s">
        <v>192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25" t="s">
        <v>191</v>
      </c>
      <c r="BK159" s="233">
        <f>ROUND(I159*H159,2)</f>
        <v>0</v>
      </c>
      <c r="BL159" s="25" t="s">
        <v>191</v>
      </c>
      <c r="BM159" s="25" t="s">
        <v>319</v>
      </c>
    </row>
    <row r="160" s="11" customFormat="1">
      <c r="B160" s="237"/>
      <c r="C160" s="238"/>
      <c r="D160" s="234" t="s">
        <v>196</v>
      </c>
      <c r="E160" s="239" t="s">
        <v>45</v>
      </c>
      <c r="F160" s="240" t="s">
        <v>320</v>
      </c>
      <c r="G160" s="238"/>
      <c r="H160" s="241">
        <v>40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196</v>
      </c>
      <c r="AU160" s="247" t="s">
        <v>84</v>
      </c>
      <c r="AV160" s="11" t="s">
        <v>92</v>
      </c>
      <c r="AW160" s="11" t="s">
        <v>47</v>
      </c>
      <c r="AX160" s="11" t="s">
        <v>25</v>
      </c>
      <c r="AY160" s="247" t="s">
        <v>192</v>
      </c>
    </row>
    <row r="161" s="1" customFormat="1" ht="25.5" customHeight="1">
      <c r="B161" s="48"/>
      <c r="C161" s="280" t="s">
        <v>321</v>
      </c>
      <c r="D161" s="280" t="s">
        <v>296</v>
      </c>
      <c r="E161" s="281" t="s">
        <v>322</v>
      </c>
      <c r="F161" s="282" t="s">
        <v>323</v>
      </c>
      <c r="G161" s="283" t="s">
        <v>200</v>
      </c>
      <c r="H161" s="284">
        <v>20</v>
      </c>
      <c r="I161" s="285"/>
      <c r="J161" s="286">
        <f>ROUND(I161*H161,2)</f>
        <v>0</v>
      </c>
      <c r="K161" s="282" t="s">
        <v>318</v>
      </c>
      <c r="L161" s="287"/>
      <c r="M161" s="288" t="s">
        <v>45</v>
      </c>
      <c r="N161" s="289" t="s">
        <v>57</v>
      </c>
      <c r="O161" s="49"/>
      <c r="P161" s="231">
        <f>O161*H161</f>
        <v>0</v>
      </c>
      <c r="Q161" s="231">
        <v>0.00018200000000000001</v>
      </c>
      <c r="R161" s="231">
        <f>Q161*H161</f>
        <v>0.00364</v>
      </c>
      <c r="S161" s="231">
        <v>0</v>
      </c>
      <c r="T161" s="232">
        <f>S161*H161</f>
        <v>0</v>
      </c>
      <c r="AR161" s="25" t="s">
        <v>240</v>
      </c>
      <c r="AT161" s="25" t="s">
        <v>296</v>
      </c>
      <c r="AU161" s="25" t="s">
        <v>84</v>
      </c>
      <c r="AY161" s="25" t="s">
        <v>192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25" t="s">
        <v>191</v>
      </c>
      <c r="BK161" s="233">
        <f>ROUND(I161*H161,2)</f>
        <v>0</v>
      </c>
      <c r="BL161" s="25" t="s">
        <v>191</v>
      </c>
      <c r="BM161" s="25" t="s">
        <v>324</v>
      </c>
    </row>
    <row r="162" s="11" customFormat="1">
      <c r="B162" s="237"/>
      <c r="C162" s="238"/>
      <c r="D162" s="234" t="s">
        <v>196</v>
      </c>
      <c r="E162" s="239" t="s">
        <v>45</v>
      </c>
      <c r="F162" s="240" t="s">
        <v>164</v>
      </c>
      <c r="G162" s="238"/>
      <c r="H162" s="241">
        <v>20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196</v>
      </c>
      <c r="AU162" s="247" t="s">
        <v>84</v>
      </c>
      <c r="AV162" s="11" t="s">
        <v>92</v>
      </c>
      <c r="AW162" s="11" t="s">
        <v>47</v>
      </c>
      <c r="AX162" s="11" t="s">
        <v>25</v>
      </c>
      <c r="AY162" s="247" t="s">
        <v>192</v>
      </c>
    </row>
    <row r="163" s="1" customFormat="1" ht="25.5" customHeight="1">
      <c r="B163" s="48"/>
      <c r="C163" s="280" t="s">
        <v>325</v>
      </c>
      <c r="D163" s="280" t="s">
        <v>296</v>
      </c>
      <c r="E163" s="281" t="s">
        <v>326</v>
      </c>
      <c r="F163" s="282" t="s">
        <v>327</v>
      </c>
      <c r="G163" s="283" t="s">
        <v>200</v>
      </c>
      <c r="H163" s="284">
        <v>20</v>
      </c>
      <c r="I163" s="285"/>
      <c r="J163" s="286">
        <f>ROUND(I163*H163,2)</f>
        <v>0</v>
      </c>
      <c r="K163" s="282" t="s">
        <v>318</v>
      </c>
      <c r="L163" s="287"/>
      <c r="M163" s="288" t="s">
        <v>45</v>
      </c>
      <c r="N163" s="289" t="s">
        <v>57</v>
      </c>
      <c r="O163" s="49"/>
      <c r="P163" s="231">
        <f>O163*H163</f>
        <v>0</v>
      </c>
      <c r="Q163" s="231">
        <v>9.0000000000000006E-05</v>
      </c>
      <c r="R163" s="231">
        <f>Q163*H163</f>
        <v>0.0018000000000000002</v>
      </c>
      <c r="S163" s="231">
        <v>0</v>
      </c>
      <c r="T163" s="232">
        <f>S163*H163</f>
        <v>0</v>
      </c>
      <c r="AR163" s="25" t="s">
        <v>240</v>
      </c>
      <c r="AT163" s="25" t="s">
        <v>296</v>
      </c>
      <c r="AU163" s="25" t="s">
        <v>84</v>
      </c>
      <c r="AY163" s="25" t="s">
        <v>192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25" t="s">
        <v>191</v>
      </c>
      <c r="BK163" s="233">
        <f>ROUND(I163*H163,2)</f>
        <v>0</v>
      </c>
      <c r="BL163" s="25" t="s">
        <v>191</v>
      </c>
      <c r="BM163" s="25" t="s">
        <v>328</v>
      </c>
    </row>
    <row r="164" s="11" customFormat="1">
      <c r="B164" s="237"/>
      <c r="C164" s="238"/>
      <c r="D164" s="234" t="s">
        <v>196</v>
      </c>
      <c r="E164" s="239" t="s">
        <v>45</v>
      </c>
      <c r="F164" s="240" t="s">
        <v>164</v>
      </c>
      <c r="G164" s="238"/>
      <c r="H164" s="241">
        <v>20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AT164" s="247" t="s">
        <v>196</v>
      </c>
      <c r="AU164" s="247" t="s">
        <v>84</v>
      </c>
      <c r="AV164" s="11" t="s">
        <v>92</v>
      </c>
      <c r="AW164" s="11" t="s">
        <v>47</v>
      </c>
      <c r="AX164" s="11" t="s">
        <v>25</v>
      </c>
      <c r="AY164" s="247" t="s">
        <v>192</v>
      </c>
    </row>
    <row r="165" s="1" customFormat="1" ht="127.5" customHeight="1">
      <c r="B165" s="48"/>
      <c r="C165" s="222" t="s">
        <v>329</v>
      </c>
      <c r="D165" s="222" t="s">
        <v>187</v>
      </c>
      <c r="E165" s="223" t="s">
        <v>330</v>
      </c>
      <c r="F165" s="224" t="s">
        <v>331</v>
      </c>
      <c r="G165" s="225" t="s">
        <v>200</v>
      </c>
      <c r="H165" s="226">
        <v>1</v>
      </c>
      <c r="I165" s="227"/>
      <c r="J165" s="228">
        <f>ROUND(I165*H165,2)</f>
        <v>0</v>
      </c>
      <c r="K165" s="224" t="s">
        <v>190</v>
      </c>
      <c r="L165" s="74"/>
      <c r="M165" s="229" t="s">
        <v>45</v>
      </c>
      <c r="N165" s="230" t="s">
        <v>57</v>
      </c>
      <c r="O165" s="49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5" t="s">
        <v>191</v>
      </c>
      <c r="AT165" s="25" t="s">
        <v>187</v>
      </c>
      <c r="AU165" s="25" t="s">
        <v>84</v>
      </c>
      <c r="AY165" s="25" t="s">
        <v>192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25" t="s">
        <v>191</v>
      </c>
      <c r="BK165" s="233">
        <f>ROUND(I165*H165,2)</f>
        <v>0</v>
      </c>
      <c r="BL165" s="25" t="s">
        <v>191</v>
      </c>
      <c r="BM165" s="25" t="s">
        <v>332</v>
      </c>
    </row>
    <row r="166" s="1" customFormat="1">
      <c r="B166" s="48"/>
      <c r="C166" s="76"/>
      <c r="D166" s="234" t="s">
        <v>194</v>
      </c>
      <c r="E166" s="76"/>
      <c r="F166" s="235" t="s">
        <v>333</v>
      </c>
      <c r="G166" s="76"/>
      <c r="H166" s="76"/>
      <c r="I166" s="206"/>
      <c r="J166" s="76"/>
      <c r="K166" s="76"/>
      <c r="L166" s="74"/>
      <c r="M166" s="236"/>
      <c r="N166" s="49"/>
      <c r="O166" s="49"/>
      <c r="P166" s="49"/>
      <c r="Q166" s="49"/>
      <c r="R166" s="49"/>
      <c r="S166" s="49"/>
      <c r="T166" s="97"/>
      <c r="AT166" s="25" t="s">
        <v>194</v>
      </c>
      <c r="AU166" s="25" t="s">
        <v>84</v>
      </c>
    </row>
    <row r="167" s="1" customFormat="1">
      <c r="B167" s="48"/>
      <c r="C167" s="76"/>
      <c r="D167" s="234" t="s">
        <v>203</v>
      </c>
      <c r="E167" s="76"/>
      <c r="F167" s="235" t="s">
        <v>334</v>
      </c>
      <c r="G167" s="76"/>
      <c r="H167" s="76"/>
      <c r="I167" s="206"/>
      <c r="J167" s="76"/>
      <c r="K167" s="76"/>
      <c r="L167" s="74"/>
      <c r="M167" s="236"/>
      <c r="N167" s="49"/>
      <c r="O167" s="49"/>
      <c r="P167" s="49"/>
      <c r="Q167" s="49"/>
      <c r="R167" s="49"/>
      <c r="S167" s="49"/>
      <c r="T167" s="97"/>
      <c r="AT167" s="25" t="s">
        <v>203</v>
      </c>
      <c r="AU167" s="25" t="s">
        <v>84</v>
      </c>
    </row>
    <row r="168" s="1" customFormat="1" ht="127.5" customHeight="1">
      <c r="B168" s="48"/>
      <c r="C168" s="222" t="s">
        <v>335</v>
      </c>
      <c r="D168" s="222" t="s">
        <v>187</v>
      </c>
      <c r="E168" s="223" t="s">
        <v>336</v>
      </c>
      <c r="F168" s="224" t="s">
        <v>337</v>
      </c>
      <c r="G168" s="225" t="s">
        <v>145</v>
      </c>
      <c r="H168" s="226">
        <v>2350.1309999999999</v>
      </c>
      <c r="I168" s="227"/>
      <c r="J168" s="228">
        <f>ROUND(I168*H168,2)</f>
        <v>0</v>
      </c>
      <c r="K168" s="224" t="s">
        <v>190</v>
      </c>
      <c r="L168" s="74"/>
      <c r="M168" s="229" t="s">
        <v>45</v>
      </c>
      <c r="N168" s="230" t="s">
        <v>57</v>
      </c>
      <c r="O168" s="49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AR168" s="25" t="s">
        <v>191</v>
      </c>
      <c r="AT168" s="25" t="s">
        <v>187</v>
      </c>
      <c r="AU168" s="25" t="s">
        <v>84</v>
      </c>
      <c r="AY168" s="25" t="s">
        <v>192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25" t="s">
        <v>191</v>
      </c>
      <c r="BK168" s="233">
        <f>ROUND(I168*H168,2)</f>
        <v>0</v>
      </c>
      <c r="BL168" s="25" t="s">
        <v>191</v>
      </c>
      <c r="BM168" s="25" t="s">
        <v>338</v>
      </c>
    </row>
    <row r="169" s="1" customFormat="1">
      <c r="B169" s="48"/>
      <c r="C169" s="76"/>
      <c r="D169" s="234" t="s">
        <v>194</v>
      </c>
      <c r="E169" s="76"/>
      <c r="F169" s="235" t="s">
        <v>333</v>
      </c>
      <c r="G169" s="76"/>
      <c r="H169" s="76"/>
      <c r="I169" s="206"/>
      <c r="J169" s="76"/>
      <c r="K169" s="76"/>
      <c r="L169" s="74"/>
      <c r="M169" s="236"/>
      <c r="N169" s="49"/>
      <c r="O169" s="49"/>
      <c r="P169" s="49"/>
      <c r="Q169" s="49"/>
      <c r="R169" s="49"/>
      <c r="S169" s="49"/>
      <c r="T169" s="97"/>
      <c r="AT169" s="25" t="s">
        <v>194</v>
      </c>
      <c r="AU169" s="25" t="s">
        <v>84</v>
      </c>
    </row>
    <row r="170" s="1" customFormat="1">
      <c r="B170" s="48"/>
      <c r="C170" s="76"/>
      <c r="D170" s="234" t="s">
        <v>203</v>
      </c>
      <c r="E170" s="76"/>
      <c r="F170" s="235" t="s">
        <v>339</v>
      </c>
      <c r="G170" s="76"/>
      <c r="H170" s="76"/>
      <c r="I170" s="206"/>
      <c r="J170" s="76"/>
      <c r="K170" s="76"/>
      <c r="L170" s="74"/>
      <c r="M170" s="236"/>
      <c r="N170" s="49"/>
      <c r="O170" s="49"/>
      <c r="P170" s="49"/>
      <c r="Q170" s="49"/>
      <c r="R170" s="49"/>
      <c r="S170" s="49"/>
      <c r="T170" s="97"/>
      <c r="AT170" s="25" t="s">
        <v>203</v>
      </c>
      <c r="AU170" s="25" t="s">
        <v>84</v>
      </c>
    </row>
    <row r="171" s="11" customFormat="1">
      <c r="B171" s="237"/>
      <c r="C171" s="238"/>
      <c r="D171" s="234" t="s">
        <v>196</v>
      </c>
      <c r="E171" s="239" t="s">
        <v>45</v>
      </c>
      <c r="F171" s="240" t="s">
        <v>151</v>
      </c>
      <c r="G171" s="238"/>
      <c r="H171" s="241">
        <v>2350.1309999999999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196</v>
      </c>
      <c r="AU171" s="247" t="s">
        <v>84</v>
      </c>
      <c r="AV171" s="11" t="s">
        <v>92</v>
      </c>
      <c r="AW171" s="11" t="s">
        <v>47</v>
      </c>
      <c r="AX171" s="11" t="s">
        <v>84</v>
      </c>
      <c r="AY171" s="247" t="s">
        <v>192</v>
      </c>
    </row>
    <row r="172" s="13" customFormat="1">
      <c r="B172" s="259"/>
      <c r="C172" s="260"/>
      <c r="D172" s="234" t="s">
        <v>196</v>
      </c>
      <c r="E172" s="261" t="s">
        <v>45</v>
      </c>
      <c r="F172" s="262" t="s">
        <v>221</v>
      </c>
      <c r="G172" s="260"/>
      <c r="H172" s="263">
        <v>2350.1309999999999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AT172" s="269" t="s">
        <v>196</v>
      </c>
      <c r="AU172" s="269" t="s">
        <v>84</v>
      </c>
      <c r="AV172" s="13" t="s">
        <v>191</v>
      </c>
      <c r="AW172" s="13" t="s">
        <v>47</v>
      </c>
      <c r="AX172" s="13" t="s">
        <v>25</v>
      </c>
      <c r="AY172" s="269" t="s">
        <v>192</v>
      </c>
    </row>
    <row r="173" s="1" customFormat="1" ht="127.5" customHeight="1">
      <c r="B173" s="48"/>
      <c r="C173" s="222" t="s">
        <v>340</v>
      </c>
      <c r="D173" s="222" t="s">
        <v>187</v>
      </c>
      <c r="E173" s="223" t="s">
        <v>341</v>
      </c>
      <c r="F173" s="224" t="s">
        <v>342</v>
      </c>
      <c r="G173" s="225" t="s">
        <v>145</v>
      </c>
      <c r="H173" s="226">
        <v>134.459</v>
      </c>
      <c r="I173" s="227"/>
      <c r="J173" s="228">
        <f>ROUND(I173*H173,2)</f>
        <v>0</v>
      </c>
      <c r="K173" s="224" t="s">
        <v>190</v>
      </c>
      <c r="L173" s="74"/>
      <c r="M173" s="229" t="s">
        <v>45</v>
      </c>
      <c r="N173" s="230" t="s">
        <v>57</v>
      </c>
      <c r="O173" s="49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AR173" s="25" t="s">
        <v>191</v>
      </c>
      <c r="AT173" s="25" t="s">
        <v>187</v>
      </c>
      <c r="AU173" s="25" t="s">
        <v>84</v>
      </c>
      <c r="AY173" s="25" t="s">
        <v>192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25" t="s">
        <v>191</v>
      </c>
      <c r="BK173" s="233">
        <f>ROUND(I173*H173,2)</f>
        <v>0</v>
      </c>
      <c r="BL173" s="25" t="s">
        <v>191</v>
      </c>
      <c r="BM173" s="25" t="s">
        <v>343</v>
      </c>
    </row>
    <row r="174" s="1" customFormat="1">
      <c r="B174" s="48"/>
      <c r="C174" s="76"/>
      <c r="D174" s="234" t="s">
        <v>194</v>
      </c>
      <c r="E174" s="76"/>
      <c r="F174" s="235" t="s">
        <v>333</v>
      </c>
      <c r="G174" s="76"/>
      <c r="H174" s="76"/>
      <c r="I174" s="206"/>
      <c r="J174" s="76"/>
      <c r="K174" s="76"/>
      <c r="L174" s="74"/>
      <c r="M174" s="236"/>
      <c r="N174" s="49"/>
      <c r="O174" s="49"/>
      <c r="P174" s="49"/>
      <c r="Q174" s="49"/>
      <c r="R174" s="49"/>
      <c r="S174" s="49"/>
      <c r="T174" s="97"/>
      <c r="AT174" s="25" t="s">
        <v>194</v>
      </c>
      <c r="AU174" s="25" t="s">
        <v>84</v>
      </c>
    </row>
    <row r="175" s="11" customFormat="1">
      <c r="B175" s="237"/>
      <c r="C175" s="238"/>
      <c r="D175" s="234" t="s">
        <v>196</v>
      </c>
      <c r="E175" s="239" t="s">
        <v>45</v>
      </c>
      <c r="F175" s="240" t="s">
        <v>143</v>
      </c>
      <c r="G175" s="238"/>
      <c r="H175" s="241">
        <v>17.199999999999999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196</v>
      </c>
      <c r="AU175" s="247" t="s">
        <v>84</v>
      </c>
      <c r="AV175" s="11" t="s">
        <v>92</v>
      </c>
      <c r="AW175" s="11" t="s">
        <v>47</v>
      </c>
      <c r="AX175" s="11" t="s">
        <v>84</v>
      </c>
      <c r="AY175" s="247" t="s">
        <v>192</v>
      </c>
    </row>
    <row r="176" s="11" customFormat="1">
      <c r="B176" s="237"/>
      <c r="C176" s="238"/>
      <c r="D176" s="234" t="s">
        <v>196</v>
      </c>
      <c r="E176" s="239" t="s">
        <v>45</v>
      </c>
      <c r="F176" s="240" t="s">
        <v>147</v>
      </c>
      <c r="G176" s="238"/>
      <c r="H176" s="241">
        <v>117.259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196</v>
      </c>
      <c r="AU176" s="247" t="s">
        <v>84</v>
      </c>
      <c r="AV176" s="11" t="s">
        <v>92</v>
      </c>
      <c r="AW176" s="11" t="s">
        <v>47</v>
      </c>
      <c r="AX176" s="11" t="s">
        <v>84</v>
      </c>
      <c r="AY176" s="247" t="s">
        <v>192</v>
      </c>
    </row>
    <row r="177" s="13" customFormat="1">
      <c r="B177" s="259"/>
      <c r="C177" s="260"/>
      <c r="D177" s="234" t="s">
        <v>196</v>
      </c>
      <c r="E177" s="261" t="s">
        <v>45</v>
      </c>
      <c r="F177" s="262" t="s">
        <v>221</v>
      </c>
      <c r="G177" s="260"/>
      <c r="H177" s="263">
        <v>134.459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AT177" s="269" t="s">
        <v>196</v>
      </c>
      <c r="AU177" s="269" t="s">
        <v>84</v>
      </c>
      <c r="AV177" s="13" t="s">
        <v>191</v>
      </c>
      <c r="AW177" s="13" t="s">
        <v>47</v>
      </c>
      <c r="AX177" s="13" t="s">
        <v>25</v>
      </c>
      <c r="AY177" s="269" t="s">
        <v>192</v>
      </c>
    </row>
    <row r="178" s="1" customFormat="1" ht="16.5" customHeight="1">
      <c r="B178" s="48"/>
      <c r="C178" s="280" t="s">
        <v>344</v>
      </c>
      <c r="D178" s="280" t="s">
        <v>296</v>
      </c>
      <c r="E178" s="281" t="s">
        <v>345</v>
      </c>
      <c r="F178" s="282" t="s">
        <v>346</v>
      </c>
      <c r="G178" s="283" t="s">
        <v>200</v>
      </c>
      <c r="H178" s="284">
        <v>10</v>
      </c>
      <c r="I178" s="285"/>
      <c r="J178" s="286">
        <f>ROUND(I178*H178,2)</f>
        <v>0</v>
      </c>
      <c r="K178" s="282" t="s">
        <v>190</v>
      </c>
      <c r="L178" s="287"/>
      <c r="M178" s="288" t="s">
        <v>45</v>
      </c>
      <c r="N178" s="289" t="s">
        <v>57</v>
      </c>
      <c r="O178" s="49"/>
      <c r="P178" s="231">
        <f>O178*H178</f>
        <v>0</v>
      </c>
      <c r="Q178" s="231">
        <v>5.9268000000000001</v>
      </c>
      <c r="R178" s="231">
        <f>Q178*H178</f>
        <v>59.268000000000001</v>
      </c>
      <c r="S178" s="231">
        <v>0</v>
      </c>
      <c r="T178" s="232">
        <f>S178*H178</f>
        <v>0</v>
      </c>
      <c r="AR178" s="25" t="s">
        <v>240</v>
      </c>
      <c r="AT178" s="25" t="s">
        <v>296</v>
      </c>
      <c r="AU178" s="25" t="s">
        <v>84</v>
      </c>
      <c r="AY178" s="25" t="s">
        <v>192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25" t="s">
        <v>191</v>
      </c>
      <c r="BK178" s="233">
        <f>ROUND(I178*H178,2)</f>
        <v>0</v>
      </c>
      <c r="BL178" s="25" t="s">
        <v>191</v>
      </c>
      <c r="BM178" s="25" t="s">
        <v>347</v>
      </c>
    </row>
    <row r="179" s="1" customFormat="1">
      <c r="B179" s="48"/>
      <c r="C179" s="76"/>
      <c r="D179" s="234" t="s">
        <v>203</v>
      </c>
      <c r="E179" s="76"/>
      <c r="F179" s="235" t="s">
        <v>348</v>
      </c>
      <c r="G179" s="76"/>
      <c r="H179" s="76"/>
      <c r="I179" s="206"/>
      <c r="J179" s="76"/>
      <c r="K179" s="76"/>
      <c r="L179" s="74"/>
      <c r="M179" s="236"/>
      <c r="N179" s="49"/>
      <c r="O179" s="49"/>
      <c r="P179" s="49"/>
      <c r="Q179" s="49"/>
      <c r="R179" s="49"/>
      <c r="S179" s="49"/>
      <c r="T179" s="97"/>
      <c r="AT179" s="25" t="s">
        <v>203</v>
      </c>
      <c r="AU179" s="25" t="s">
        <v>84</v>
      </c>
    </row>
    <row r="180" s="1" customFormat="1" ht="16.5" customHeight="1">
      <c r="B180" s="48"/>
      <c r="C180" s="280" t="s">
        <v>349</v>
      </c>
      <c r="D180" s="280" t="s">
        <v>296</v>
      </c>
      <c r="E180" s="281" t="s">
        <v>350</v>
      </c>
      <c r="F180" s="282" t="s">
        <v>351</v>
      </c>
      <c r="G180" s="283" t="s">
        <v>145</v>
      </c>
      <c r="H180" s="284">
        <v>1831.1110000000001</v>
      </c>
      <c r="I180" s="285"/>
      <c r="J180" s="286">
        <f>ROUND(I180*H180,2)</f>
        <v>0</v>
      </c>
      <c r="K180" s="282" t="s">
        <v>190</v>
      </c>
      <c r="L180" s="287"/>
      <c r="M180" s="288" t="s">
        <v>45</v>
      </c>
      <c r="N180" s="289" t="s">
        <v>57</v>
      </c>
      <c r="O180" s="49"/>
      <c r="P180" s="231">
        <f>O180*H180</f>
        <v>0</v>
      </c>
      <c r="Q180" s="231">
        <v>1</v>
      </c>
      <c r="R180" s="231">
        <f>Q180*H180</f>
        <v>1831.1110000000001</v>
      </c>
      <c r="S180" s="231">
        <v>0</v>
      </c>
      <c r="T180" s="232">
        <f>S180*H180</f>
        <v>0</v>
      </c>
      <c r="AR180" s="25" t="s">
        <v>240</v>
      </c>
      <c r="AT180" s="25" t="s">
        <v>296</v>
      </c>
      <c r="AU180" s="25" t="s">
        <v>84</v>
      </c>
      <c r="AY180" s="25" t="s">
        <v>192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25" t="s">
        <v>191</v>
      </c>
      <c r="BK180" s="233">
        <f>ROUND(I180*H180,2)</f>
        <v>0</v>
      </c>
      <c r="BL180" s="25" t="s">
        <v>191</v>
      </c>
      <c r="BM180" s="25" t="s">
        <v>352</v>
      </c>
    </row>
    <row r="181" s="11" customFormat="1">
      <c r="B181" s="237"/>
      <c r="C181" s="238"/>
      <c r="D181" s="234" t="s">
        <v>196</v>
      </c>
      <c r="E181" s="239" t="s">
        <v>45</v>
      </c>
      <c r="F181" s="240" t="s">
        <v>353</v>
      </c>
      <c r="G181" s="238"/>
      <c r="H181" s="241">
        <v>1831.1110000000001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AT181" s="247" t="s">
        <v>196</v>
      </c>
      <c r="AU181" s="247" t="s">
        <v>84</v>
      </c>
      <c r="AV181" s="11" t="s">
        <v>92</v>
      </c>
      <c r="AW181" s="11" t="s">
        <v>47</v>
      </c>
      <c r="AX181" s="11" t="s">
        <v>84</v>
      </c>
      <c r="AY181" s="247" t="s">
        <v>192</v>
      </c>
    </row>
    <row r="182" s="13" customFormat="1">
      <c r="B182" s="259"/>
      <c r="C182" s="260"/>
      <c r="D182" s="234" t="s">
        <v>196</v>
      </c>
      <c r="E182" s="261" t="s">
        <v>45</v>
      </c>
      <c r="F182" s="262" t="s">
        <v>221</v>
      </c>
      <c r="G182" s="260"/>
      <c r="H182" s="263">
        <v>1831.1110000000001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AT182" s="269" t="s">
        <v>196</v>
      </c>
      <c r="AU182" s="269" t="s">
        <v>84</v>
      </c>
      <c r="AV182" s="13" t="s">
        <v>191</v>
      </c>
      <c r="AW182" s="13" t="s">
        <v>47</v>
      </c>
      <c r="AX182" s="13" t="s">
        <v>25</v>
      </c>
      <c r="AY182" s="269" t="s">
        <v>192</v>
      </c>
    </row>
    <row r="183" s="1" customFormat="1" ht="16.5" customHeight="1">
      <c r="B183" s="48"/>
      <c r="C183" s="280" t="s">
        <v>354</v>
      </c>
      <c r="D183" s="280" t="s">
        <v>296</v>
      </c>
      <c r="E183" s="281" t="s">
        <v>355</v>
      </c>
      <c r="F183" s="282" t="s">
        <v>356</v>
      </c>
      <c r="G183" s="283" t="s">
        <v>145</v>
      </c>
      <c r="H183" s="284">
        <v>129.303</v>
      </c>
      <c r="I183" s="285"/>
      <c r="J183" s="286">
        <f>ROUND(I183*H183,2)</f>
        <v>0</v>
      </c>
      <c r="K183" s="282" t="s">
        <v>190</v>
      </c>
      <c r="L183" s="287"/>
      <c r="M183" s="288" t="s">
        <v>45</v>
      </c>
      <c r="N183" s="289" t="s">
        <v>57</v>
      </c>
      <c r="O183" s="49"/>
      <c r="P183" s="231">
        <f>O183*H183</f>
        <v>0</v>
      </c>
      <c r="Q183" s="231">
        <v>1</v>
      </c>
      <c r="R183" s="231">
        <f>Q183*H183</f>
        <v>129.303</v>
      </c>
      <c r="S183" s="231">
        <v>0</v>
      </c>
      <c r="T183" s="232">
        <f>S183*H183</f>
        <v>0</v>
      </c>
      <c r="AR183" s="25" t="s">
        <v>240</v>
      </c>
      <c r="AT183" s="25" t="s">
        <v>296</v>
      </c>
      <c r="AU183" s="25" t="s">
        <v>84</v>
      </c>
      <c r="AY183" s="25" t="s">
        <v>192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25" t="s">
        <v>191</v>
      </c>
      <c r="BK183" s="233">
        <f>ROUND(I183*H183,2)</f>
        <v>0</v>
      </c>
      <c r="BL183" s="25" t="s">
        <v>191</v>
      </c>
      <c r="BM183" s="25" t="s">
        <v>357</v>
      </c>
    </row>
    <row r="184" s="11" customFormat="1">
      <c r="B184" s="237"/>
      <c r="C184" s="238"/>
      <c r="D184" s="234" t="s">
        <v>196</v>
      </c>
      <c r="E184" s="239" t="s">
        <v>45</v>
      </c>
      <c r="F184" s="240" t="s">
        <v>358</v>
      </c>
      <c r="G184" s="238"/>
      <c r="H184" s="241">
        <v>129.303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196</v>
      </c>
      <c r="AU184" s="247" t="s">
        <v>84</v>
      </c>
      <c r="AV184" s="11" t="s">
        <v>92</v>
      </c>
      <c r="AW184" s="11" t="s">
        <v>47</v>
      </c>
      <c r="AX184" s="11" t="s">
        <v>25</v>
      </c>
      <c r="AY184" s="247" t="s">
        <v>192</v>
      </c>
    </row>
    <row r="185" s="15" customFormat="1" ht="37.44" customHeight="1">
      <c r="B185" s="290"/>
      <c r="C185" s="291"/>
      <c r="D185" s="292" t="s">
        <v>83</v>
      </c>
      <c r="E185" s="293" t="s">
        <v>359</v>
      </c>
      <c r="F185" s="293" t="s">
        <v>360</v>
      </c>
      <c r="G185" s="291"/>
      <c r="H185" s="291"/>
      <c r="I185" s="294"/>
      <c r="J185" s="295">
        <f>BK185</f>
        <v>0</v>
      </c>
      <c r="K185" s="291"/>
      <c r="L185" s="296"/>
      <c r="M185" s="297"/>
      <c r="N185" s="298"/>
      <c r="O185" s="298"/>
      <c r="P185" s="299">
        <f>P186</f>
        <v>0</v>
      </c>
      <c r="Q185" s="298"/>
      <c r="R185" s="299">
        <f>R186</f>
        <v>332.45888000000002</v>
      </c>
      <c r="S185" s="298"/>
      <c r="T185" s="300">
        <f>T186</f>
        <v>0</v>
      </c>
      <c r="AR185" s="301" t="s">
        <v>25</v>
      </c>
      <c r="AT185" s="302" t="s">
        <v>83</v>
      </c>
      <c r="AU185" s="302" t="s">
        <v>84</v>
      </c>
      <c r="AY185" s="301" t="s">
        <v>192</v>
      </c>
      <c r="BK185" s="303">
        <f>BK186</f>
        <v>0</v>
      </c>
    </row>
    <row r="186" s="15" customFormat="1" ht="19.92" customHeight="1">
      <c r="B186" s="290"/>
      <c r="C186" s="291"/>
      <c r="D186" s="292" t="s">
        <v>83</v>
      </c>
      <c r="E186" s="304" t="s">
        <v>222</v>
      </c>
      <c r="F186" s="304" t="s">
        <v>361</v>
      </c>
      <c r="G186" s="291"/>
      <c r="H186" s="291"/>
      <c r="I186" s="294"/>
      <c r="J186" s="305">
        <f>BK186</f>
        <v>0</v>
      </c>
      <c r="K186" s="291"/>
      <c r="L186" s="296"/>
      <c r="M186" s="297"/>
      <c r="N186" s="298"/>
      <c r="O186" s="298"/>
      <c r="P186" s="299">
        <f>SUM(P187:P227)</f>
        <v>0</v>
      </c>
      <c r="Q186" s="298"/>
      <c r="R186" s="299">
        <f>SUM(R187:R227)</f>
        <v>332.45888000000002</v>
      </c>
      <c r="S186" s="298"/>
      <c r="T186" s="300">
        <f>SUM(T187:T227)</f>
        <v>0</v>
      </c>
      <c r="AR186" s="301" t="s">
        <v>25</v>
      </c>
      <c r="AT186" s="302" t="s">
        <v>83</v>
      </c>
      <c r="AU186" s="302" t="s">
        <v>25</v>
      </c>
      <c r="AY186" s="301" t="s">
        <v>192</v>
      </c>
      <c r="BK186" s="303">
        <f>SUM(BK187:BK227)</f>
        <v>0</v>
      </c>
    </row>
    <row r="187" s="1" customFormat="1" ht="51" customHeight="1">
      <c r="B187" s="48"/>
      <c r="C187" s="222" t="s">
        <v>362</v>
      </c>
      <c r="D187" s="222" t="s">
        <v>187</v>
      </c>
      <c r="E187" s="223" t="s">
        <v>363</v>
      </c>
      <c r="F187" s="224" t="s">
        <v>364</v>
      </c>
      <c r="G187" s="225" t="s">
        <v>261</v>
      </c>
      <c r="H187" s="226">
        <v>97.439999999999998</v>
      </c>
      <c r="I187" s="227"/>
      <c r="J187" s="228">
        <f>ROUND(I187*H187,2)</f>
        <v>0</v>
      </c>
      <c r="K187" s="224" t="s">
        <v>190</v>
      </c>
      <c r="L187" s="74"/>
      <c r="M187" s="229" t="s">
        <v>45</v>
      </c>
      <c r="N187" s="230" t="s">
        <v>57</v>
      </c>
      <c r="O187" s="49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AR187" s="25" t="s">
        <v>191</v>
      </c>
      <c r="AT187" s="25" t="s">
        <v>187</v>
      </c>
      <c r="AU187" s="25" t="s">
        <v>92</v>
      </c>
      <c r="AY187" s="25" t="s">
        <v>192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25" t="s">
        <v>191</v>
      </c>
      <c r="BK187" s="233">
        <f>ROUND(I187*H187,2)</f>
        <v>0</v>
      </c>
      <c r="BL187" s="25" t="s">
        <v>191</v>
      </c>
      <c r="BM187" s="25" t="s">
        <v>365</v>
      </c>
    </row>
    <row r="188" s="1" customFormat="1">
      <c r="B188" s="48"/>
      <c r="C188" s="76"/>
      <c r="D188" s="234" t="s">
        <v>194</v>
      </c>
      <c r="E188" s="76"/>
      <c r="F188" s="235" t="s">
        <v>366</v>
      </c>
      <c r="G188" s="76"/>
      <c r="H188" s="76"/>
      <c r="I188" s="206"/>
      <c r="J188" s="76"/>
      <c r="K188" s="76"/>
      <c r="L188" s="74"/>
      <c r="M188" s="236"/>
      <c r="N188" s="49"/>
      <c r="O188" s="49"/>
      <c r="P188" s="49"/>
      <c r="Q188" s="49"/>
      <c r="R188" s="49"/>
      <c r="S188" s="49"/>
      <c r="T188" s="97"/>
      <c r="AT188" s="25" t="s">
        <v>194</v>
      </c>
      <c r="AU188" s="25" t="s">
        <v>92</v>
      </c>
    </row>
    <row r="189" s="11" customFormat="1">
      <c r="B189" s="237"/>
      <c r="C189" s="238"/>
      <c r="D189" s="234" t="s">
        <v>196</v>
      </c>
      <c r="E189" s="239" t="s">
        <v>45</v>
      </c>
      <c r="F189" s="240" t="s">
        <v>367</v>
      </c>
      <c r="G189" s="238"/>
      <c r="H189" s="241">
        <v>97.439999999999998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AT189" s="247" t="s">
        <v>196</v>
      </c>
      <c r="AU189" s="247" t="s">
        <v>92</v>
      </c>
      <c r="AV189" s="11" t="s">
        <v>92</v>
      </c>
      <c r="AW189" s="11" t="s">
        <v>47</v>
      </c>
      <c r="AX189" s="11" t="s">
        <v>25</v>
      </c>
      <c r="AY189" s="247" t="s">
        <v>192</v>
      </c>
    </row>
    <row r="190" s="1" customFormat="1" ht="76.5" customHeight="1">
      <c r="B190" s="48"/>
      <c r="C190" s="222" t="s">
        <v>368</v>
      </c>
      <c r="D190" s="222" t="s">
        <v>187</v>
      </c>
      <c r="E190" s="223" t="s">
        <v>369</v>
      </c>
      <c r="F190" s="224" t="s">
        <v>370</v>
      </c>
      <c r="G190" s="225" t="s">
        <v>200</v>
      </c>
      <c r="H190" s="226">
        <v>4</v>
      </c>
      <c r="I190" s="227"/>
      <c r="J190" s="228">
        <f>ROUND(I190*H190,2)</f>
        <v>0</v>
      </c>
      <c r="K190" s="224" t="s">
        <v>190</v>
      </c>
      <c r="L190" s="74"/>
      <c r="M190" s="229" t="s">
        <v>45</v>
      </c>
      <c r="N190" s="230" t="s">
        <v>57</v>
      </c>
      <c r="O190" s="49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AR190" s="25" t="s">
        <v>191</v>
      </c>
      <c r="AT190" s="25" t="s">
        <v>187</v>
      </c>
      <c r="AU190" s="25" t="s">
        <v>92</v>
      </c>
      <c r="AY190" s="25" t="s">
        <v>192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25" t="s">
        <v>191</v>
      </c>
      <c r="BK190" s="233">
        <f>ROUND(I190*H190,2)</f>
        <v>0</v>
      </c>
      <c r="BL190" s="25" t="s">
        <v>191</v>
      </c>
      <c r="BM190" s="25" t="s">
        <v>371</v>
      </c>
    </row>
    <row r="191" s="1" customFormat="1">
      <c r="B191" s="48"/>
      <c r="C191" s="76"/>
      <c r="D191" s="234" t="s">
        <v>194</v>
      </c>
      <c r="E191" s="76"/>
      <c r="F191" s="235" t="s">
        <v>372</v>
      </c>
      <c r="G191" s="76"/>
      <c r="H191" s="76"/>
      <c r="I191" s="206"/>
      <c r="J191" s="76"/>
      <c r="K191" s="76"/>
      <c r="L191" s="74"/>
      <c r="M191" s="236"/>
      <c r="N191" s="49"/>
      <c r="O191" s="49"/>
      <c r="P191" s="49"/>
      <c r="Q191" s="49"/>
      <c r="R191" s="49"/>
      <c r="S191" s="49"/>
      <c r="T191" s="97"/>
      <c r="AT191" s="25" t="s">
        <v>194</v>
      </c>
      <c r="AU191" s="25" t="s">
        <v>92</v>
      </c>
    </row>
    <row r="192" s="1" customFormat="1" ht="76.5" customHeight="1">
      <c r="B192" s="48"/>
      <c r="C192" s="222" t="s">
        <v>373</v>
      </c>
      <c r="D192" s="222" t="s">
        <v>187</v>
      </c>
      <c r="E192" s="223" t="s">
        <v>374</v>
      </c>
      <c r="F192" s="224" t="s">
        <v>375</v>
      </c>
      <c r="G192" s="225" t="s">
        <v>200</v>
      </c>
      <c r="H192" s="226">
        <v>2</v>
      </c>
      <c r="I192" s="227"/>
      <c r="J192" s="228">
        <f>ROUND(I192*H192,2)</f>
        <v>0</v>
      </c>
      <c r="K192" s="224" t="s">
        <v>190</v>
      </c>
      <c r="L192" s="74"/>
      <c r="M192" s="229" t="s">
        <v>45</v>
      </c>
      <c r="N192" s="230" t="s">
        <v>57</v>
      </c>
      <c r="O192" s="49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AR192" s="25" t="s">
        <v>191</v>
      </c>
      <c r="AT192" s="25" t="s">
        <v>187</v>
      </c>
      <c r="AU192" s="25" t="s">
        <v>92</v>
      </c>
      <c r="AY192" s="25" t="s">
        <v>192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25" t="s">
        <v>191</v>
      </c>
      <c r="BK192" s="233">
        <f>ROUND(I192*H192,2)</f>
        <v>0</v>
      </c>
      <c r="BL192" s="25" t="s">
        <v>191</v>
      </c>
      <c r="BM192" s="25" t="s">
        <v>376</v>
      </c>
    </row>
    <row r="193" s="1" customFormat="1">
      <c r="B193" s="48"/>
      <c r="C193" s="76"/>
      <c r="D193" s="234" t="s">
        <v>194</v>
      </c>
      <c r="E193" s="76"/>
      <c r="F193" s="235" t="s">
        <v>372</v>
      </c>
      <c r="G193" s="76"/>
      <c r="H193" s="76"/>
      <c r="I193" s="206"/>
      <c r="J193" s="76"/>
      <c r="K193" s="76"/>
      <c r="L193" s="74"/>
      <c r="M193" s="236"/>
      <c r="N193" s="49"/>
      <c r="O193" s="49"/>
      <c r="P193" s="49"/>
      <c r="Q193" s="49"/>
      <c r="R193" s="49"/>
      <c r="S193" s="49"/>
      <c r="T193" s="97"/>
      <c r="AT193" s="25" t="s">
        <v>194</v>
      </c>
      <c r="AU193" s="25" t="s">
        <v>92</v>
      </c>
    </row>
    <row r="194" s="1" customFormat="1" ht="76.5" customHeight="1">
      <c r="B194" s="48"/>
      <c r="C194" s="222" t="s">
        <v>377</v>
      </c>
      <c r="D194" s="222" t="s">
        <v>187</v>
      </c>
      <c r="E194" s="223" t="s">
        <v>378</v>
      </c>
      <c r="F194" s="224" t="s">
        <v>379</v>
      </c>
      <c r="G194" s="225" t="s">
        <v>200</v>
      </c>
      <c r="H194" s="226">
        <v>1</v>
      </c>
      <c r="I194" s="227"/>
      <c r="J194" s="228">
        <f>ROUND(I194*H194,2)</f>
        <v>0</v>
      </c>
      <c r="K194" s="224" t="s">
        <v>190</v>
      </c>
      <c r="L194" s="74"/>
      <c r="M194" s="229" t="s">
        <v>45</v>
      </c>
      <c r="N194" s="230" t="s">
        <v>57</v>
      </c>
      <c r="O194" s="49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AR194" s="25" t="s">
        <v>191</v>
      </c>
      <c r="AT194" s="25" t="s">
        <v>187</v>
      </c>
      <c r="AU194" s="25" t="s">
        <v>92</v>
      </c>
      <c r="AY194" s="25" t="s">
        <v>192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25" t="s">
        <v>191</v>
      </c>
      <c r="BK194" s="233">
        <f>ROUND(I194*H194,2)</f>
        <v>0</v>
      </c>
      <c r="BL194" s="25" t="s">
        <v>191</v>
      </c>
      <c r="BM194" s="25" t="s">
        <v>380</v>
      </c>
    </row>
    <row r="195" s="1" customFormat="1">
      <c r="B195" s="48"/>
      <c r="C195" s="76"/>
      <c r="D195" s="234" t="s">
        <v>194</v>
      </c>
      <c r="E195" s="76"/>
      <c r="F195" s="235" t="s">
        <v>372</v>
      </c>
      <c r="G195" s="76"/>
      <c r="H195" s="76"/>
      <c r="I195" s="206"/>
      <c r="J195" s="76"/>
      <c r="K195" s="76"/>
      <c r="L195" s="74"/>
      <c r="M195" s="236"/>
      <c r="N195" s="49"/>
      <c r="O195" s="49"/>
      <c r="P195" s="49"/>
      <c r="Q195" s="49"/>
      <c r="R195" s="49"/>
      <c r="S195" s="49"/>
      <c r="T195" s="97"/>
      <c r="AT195" s="25" t="s">
        <v>194</v>
      </c>
      <c r="AU195" s="25" t="s">
        <v>92</v>
      </c>
    </row>
    <row r="196" s="1" customFormat="1" ht="38.25" customHeight="1">
      <c r="B196" s="48"/>
      <c r="C196" s="222" t="s">
        <v>381</v>
      </c>
      <c r="D196" s="222" t="s">
        <v>187</v>
      </c>
      <c r="E196" s="223" t="s">
        <v>382</v>
      </c>
      <c r="F196" s="224" t="s">
        <v>383</v>
      </c>
      <c r="G196" s="225" t="s">
        <v>145</v>
      </c>
      <c r="H196" s="226">
        <v>25</v>
      </c>
      <c r="I196" s="227"/>
      <c r="J196" s="228">
        <f>ROUND(I196*H196,2)</f>
        <v>0</v>
      </c>
      <c r="K196" s="224" t="s">
        <v>190</v>
      </c>
      <c r="L196" s="74"/>
      <c r="M196" s="229" t="s">
        <v>45</v>
      </c>
      <c r="N196" s="230" t="s">
        <v>57</v>
      </c>
      <c r="O196" s="49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AR196" s="25" t="s">
        <v>191</v>
      </c>
      <c r="AT196" s="25" t="s">
        <v>187</v>
      </c>
      <c r="AU196" s="25" t="s">
        <v>92</v>
      </c>
      <c r="AY196" s="25" t="s">
        <v>192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25" t="s">
        <v>191</v>
      </c>
      <c r="BK196" s="233">
        <f>ROUND(I196*H196,2)</f>
        <v>0</v>
      </c>
      <c r="BL196" s="25" t="s">
        <v>191</v>
      </c>
      <c r="BM196" s="25" t="s">
        <v>384</v>
      </c>
    </row>
    <row r="197" s="1" customFormat="1">
      <c r="B197" s="48"/>
      <c r="C197" s="76"/>
      <c r="D197" s="234" t="s">
        <v>194</v>
      </c>
      <c r="E197" s="76"/>
      <c r="F197" s="235" t="s">
        <v>269</v>
      </c>
      <c r="G197" s="76"/>
      <c r="H197" s="76"/>
      <c r="I197" s="206"/>
      <c r="J197" s="76"/>
      <c r="K197" s="76"/>
      <c r="L197" s="74"/>
      <c r="M197" s="236"/>
      <c r="N197" s="49"/>
      <c r="O197" s="49"/>
      <c r="P197" s="49"/>
      <c r="Q197" s="49"/>
      <c r="R197" s="49"/>
      <c r="S197" s="49"/>
      <c r="T197" s="97"/>
      <c r="AT197" s="25" t="s">
        <v>194</v>
      </c>
      <c r="AU197" s="25" t="s">
        <v>92</v>
      </c>
    </row>
    <row r="198" s="11" customFormat="1">
      <c r="B198" s="237"/>
      <c r="C198" s="238"/>
      <c r="D198" s="234" t="s">
        <v>196</v>
      </c>
      <c r="E198" s="239" t="s">
        <v>45</v>
      </c>
      <c r="F198" s="240" t="s">
        <v>385</v>
      </c>
      <c r="G198" s="238"/>
      <c r="H198" s="241">
        <v>25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196</v>
      </c>
      <c r="AU198" s="247" t="s">
        <v>92</v>
      </c>
      <c r="AV198" s="11" t="s">
        <v>92</v>
      </c>
      <c r="AW198" s="11" t="s">
        <v>47</v>
      </c>
      <c r="AX198" s="11" t="s">
        <v>25</v>
      </c>
      <c r="AY198" s="247" t="s">
        <v>192</v>
      </c>
    </row>
    <row r="199" s="1" customFormat="1" ht="127.5" customHeight="1">
      <c r="B199" s="48"/>
      <c r="C199" s="222" t="s">
        <v>386</v>
      </c>
      <c r="D199" s="222" t="s">
        <v>187</v>
      </c>
      <c r="E199" s="223" t="s">
        <v>387</v>
      </c>
      <c r="F199" s="224" t="s">
        <v>388</v>
      </c>
      <c r="G199" s="225" t="s">
        <v>130</v>
      </c>
      <c r="H199" s="226">
        <v>0.60899999999999999</v>
      </c>
      <c r="I199" s="227"/>
      <c r="J199" s="228">
        <f>ROUND(I199*H199,2)</f>
        <v>0</v>
      </c>
      <c r="K199" s="224" t="s">
        <v>190</v>
      </c>
      <c r="L199" s="74"/>
      <c r="M199" s="229" t="s">
        <v>45</v>
      </c>
      <c r="N199" s="230" t="s">
        <v>57</v>
      </c>
      <c r="O199" s="49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AR199" s="25" t="s">
        <v>191</v>
      </c>
      <c r="AT199" s="25" t="s">
        <v>187</v>
      </c>
      <c r="AU199" s="25" t="s">
        <v>92</v>
      </c>
      <c r="AY199" s="25" t="s">
        <v>192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25" t="s">
        <v>191</v>
      </c>
      <c r="BK199" s="233">
        <f>ROUND(I199*H199,2)</f>
        <v>0</v>
      </c>
      <c r="BL199" s="25" t="s">
        <v>191</v>
      </c>
      <c r="BM199" s="25" t="s">
        <v>389</v>
      </c>
    </row>
    <row r="200" s="1" customFormat="1">
      <c r="B200" s="48"/>
      <c r="C200" s="76"/>
      <c r="D200" s="234" t="s">
        <v>194</v>
      </c>
      <c r="E200" s="76"/>
      <c r="F200" s="235" t="s">
        <v>390</v>
      </c>
      <c r="G200" s="76"/>
      <c r="H200" s="76"/>
      <c r="I200" s="206"/>
      <c r="J200" s="76"/>
      <c r="K200" s="76"/>
      <c r="L200" s="74"/>
      <c r="M200" s="236"/>
      <c r="N200" s="49"/>
      <c r="O200" s="49"/>
      <c r="P200" s="49"/>
      <c r="Q200" s="49"/>
      <c r="R200" s="49"/>
      <c r="S200" s="49"/>
      <c r="T200" s="97"/>
      <c r="AT200" s="25" t="s">
        <v>194</v>
      </c>
      <c r="AU200" s="25" t="s">
        <v>92</v>
      </c>
    </row>
    <row r="201" s="11" customFormat="1">
      <c r="B201" s="237"/>
      <c r="C201" s="238"/>
      <c r="D201" s="234" t="s">
        <v>196</v>
      </c>
      <c r="E201" s="239" t="s">
        <v>45</v>
      </c>
      <c r="F201" s="240" t="s">
        <v>137</v>
      </c>
      <c r="G201" s="238"/>
      <c r="H201" s="241">
        <v>0.60899999999999999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196</v>
      </c>
      <c r="AU201" s="247" t="s">
        <v>92</v>
      </c>
      <c r="AV201" s="11" t="s">
        <v>92</v>
      </c>
      <c r="AW201" s="11" t="s">
        <v>47</v>
      </c>
      <c r="AX201" s="11" t="s">
        <v>25</v>
      </c>
      <c r="AY201" s="247" t="s">
        <v>192</v>
      </c>
    </row>
    <row r="202" s="1" customFormat="1" ht="16.5" customHeight="1">
      <c r="B202" s="48"/>
      <c r="C202" s="280" t="s">
        <v>391</v>
      </c>
      <c r="D202" s="280" t="s">
        <v>296</v>
      </c>
      <c r="E202" s="281" t="s">
        <v>392</v>
      </c>
      <c r="F202" s="282" t="s">
        <v>393</v>
      </c>
      <c r="G202" s="283" t="s">
        <v>200</v>
      </c>
      <c r="H202" s="284">
        <v>1015</v>
      </c>
      <c r="I202" s="285"/>
      <c r="J202" s="286">
        <f>ROUND(I202*H202,2)</f>
        <v>0</v>
      </c>
      <c r="K202" s="282" t="s">
        <v>190</v>
      </c>
      <c r="L202" s="287"/>
      <c r="M202" s="288" t="s">
        <v>45</v>
      </c>
      <c r="N202" s="289" t="s">
        <v>57</v>
      </c>
      <c r="O202" s="49"/>
      <c r="P202" s="231">
        <f>O202*H202</f>
        <v>0</v>
      </c>
      <c r="Q202" s="231">
        <v>0.32700000000000001</v>
      </c>
      <c r="R202" s="231">
        <f>Q202*H202</f>
        <v>331.90500000000003</v>
      </c>
      <c r="S202" s="231">
        <v>0</v>
      </c>
      <c r="T202" s="232">
        <f>S202*H202</f>
        <v>0</v>
      </c>
      <c r="AR202" s="25" t="s">
        <v>240</v>
      </c>
      <c r="AT202" s="25" t="s">
        <v>296</v>
      </c>
      <c r="AU202" s="25" t="s">
        <v>92</v>
      </c>
      <c r="AY202" s="25" t="s">
        <v>192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25" t="s">
        <v>191</v>
      </c>
      <c r="BK202" s="233">
        <f>ROUND(I202*H202,2)</f>
        <v>0</v>
      </c>
      <c r="BL202" s="25" t="s">
        <v>191</v>
      </c>
      <c r="BM202" s="25" t="s">
        <v>394</v>
      </c>
    </row>
    <row r="203" s="11" customFormat="1">
      <c r="B203" s="237"/>
      <c r="C203" s="238"/>
      <c r="D203" s="234" t="s">
        <v>196</v>
      </c>
      <c r="E203" s="239" t="s">
        <v>45</v>
      </c>
      <c r="F203" s="240" t="s">
        <v>395</v>
      </c>
      <c r="G203" s="238"/>
      <c r="H203" s="241">
        <v>1015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196</v>
      </c>
      <c r="AU203" s="247" t="s">
        <v>92</v>
      </c>
      <c r="AV203" s="11" t="s">
        <v>92</v>
      </c>
      <c r="AW203" s="11" t="s">
        <v>47</v>
      </c>
      <c r="AX203" s="11" t="s">
        <v>25</v>
      </c>
      <c r="AY203" s="247" t="s">
        <v>192</v>
      </c>
    </row>
    <row r="204" s="1" customFormat="1" ht="16.5" customHeight="1">
      <c r="B204" s="48"/>
      <c r="C204" s="280" t="s">
        <v>396</v>
      </c>
      <c r="D204" s="280" t="s">
        <v>296</v>
      </c>
      <c r="E204" s="281" t="s">
        <v>397</v>
      </c>
      <c r="F204" s="282" t="s">
        <v>398</v>
      </c>
      <c r="G204" s="283" t="s">
        <v>200</v>
      </c>
      <c r="H204" s="284">
        <v>100</v>
      </c>
      <c r="I204" s="285"/>
      <c r="J204" s="286">
        <f>ROUND(I204*H204,2)</f>
        <v>0</v>
      </c>
      <c r="K204" s="282" t="s">
        <v>190</v>
      </c>
      <c r="L204" s="287"/>
      <c r="M204" s="288" t="s">
        <v>45</v>
      </c>
      <c r="N204" s="289" t="s">
        <v>57</v>
      </c>
      <c r="O204" s="49"/>
      <c r="P204" s="231">
        <f>O204*H204</f>
        <v>0</v>
      </c>
      <c r="Q204" s="231">
        <v>0.00048999999999999998</v>
      </c>
      <c r="R204" s="231">
        <f>Q204*H204</f>
        <v>0.049000000000000002</v>
      </c>
      <c r="S204" s="231">
        <v>0</v>
      </c>
      <c r="T204" s="232">
        <f>S204*H204</f>
        <v>0</v>
      </c>
      <c r="AR204" s="25" t="s">
        <v>240</v>
      </c>
      <c r="AT204" s="25" t="s">
        <v>296</v>
      </c>
      <c r="AU204" s="25" t="s">
        <v>92</v>
      </c>
      <c r="AY204" s="25" t="s">
        <v>192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25" t="s">
        <v>191</v>
      </c>
      <c r="BK204" s="233">
        <f>ROUND(I204*H204,2)</f>
        <v>0</v>
      </c>
      <c r="BL204" s="25" t="s">
        <v>191</v>
      </c>
      <c r="BM204" s="25" t="s">
        <v>399</v>
      </c>
    </row>
    <row r="205" s="11" customFormat="1">
      <c r="B205" s="237"/>
      <c r="C205" s="238"/>
      <c r="D205" s="234" t="s">
        <v>196</v>
      </c>
      <c r="E205" s="239" t="s">
        <v>160</v>
      </c>
      <c r="F205" s="240" t="s">
        <v>400</v>
      </c>
      <c r="G205" s="238"/>
      <c r="H205" s="241">
        <v>100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196</v>
      </c>
      <c r="AU205" s="247" t="s">
        <v>92</v>
      </c>
      <c r="AV205" s="11" t="s">
        <v>92</v>
      </c>
      <c r="AW205" s="11" t="s">
        <v>47</v>
      </c>
      <c r="AX205" s="11" t="s">
        <v>25</v>
      </c>
      <c r="AY205" s="247" t="s">
        <v>192</v>
      </c>
    </row>
    <row r="206" s="1" customFormat="1" ht="16.5" customHeight="1">
      <c r="B206" s="48"/>
      <c r="C206" s="280" t="s">
        <v>401</v>
      </c>
      <c r="D206" s="280" t="s">
        <v>296</v>
      </c>
      <c r="E206" s="281" t="s">
        <v>402</v>
      </c>
      <c r="F206" s="282" t="s">
        <v>403</v>
      </c>
      <c r="G206" s="283" t="s">
        <v>200</v>
      </c>
      <c r="H206" s="284">
        <v>100</v>
      </c>
      <c r="I206" s="285"/>
      <c r="J206" s="286">
        <f>ROUND(I206*H206,2)</f>
        <v>0</v>
      </c>
      <c r="K206" s="282" t="s">
        <v>190</v>
      </c>
      <c r="L206" s="287"/>
      <c r="M206" s="288" t="s">
        <v>45</v>
      </c>
      <c r="N206" s="289" t="s">
        <v>57</v>
      </c>
      <c r="O206" s="49"/>
      <c r="P206" s="231">
        <f>O206*H206</f>
        <v>0</v>
      </c>
      <c r="Q206" s="231">
        <v>0.00051999999999999995</v>
      </c>
      <c r="R206" s="231">
        <f>Q206*H206</f>
        <v>0.051999999999999998</v>
      </c>
      <c r="S206" s="231">
        <v>0</v>
      </c>
      <c r="T206" s="232">
        <f>S206*H206</f>
        <v>0</v>
      </c>
      <c r="AR206" s="25" t="s">
        <v>240</v>
      </c>
      <c r="AT206" s="25" t="s">
        <v>296</v>
      </c>
      <c r="AU206" s="25" t="s">
        <v>92</v>
      </c>
      <c r="AY206" s="25" t="s">
        <v>192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25" t="s">
        <v>191</v>
      </c>
      <c r="BK206" s="233">
        <f>ROUND(I206*H206,2)</f>
        <v>0</v>
      </c>
      <c r="BL206" s="25" t="s">
        <v>191</v>
      </c>
      <c r="BM206" s="25" t="s">
        <v>404</v>
      </c>
    </row>
    <row r="207" s="11" customFormat="1">
      <c r="B207" s="237"/>
      <c r="C207" s="238"/>
      <c r="D207" s="234" t="s">
        <v>196</v>
      </c>
      <c r="E207" s="239" t="s">
        <v>45</v>
      </c>
      <c r="F207" s="240" t="s">
        <v>160</v>
      </c>
      <c r="G207" s="238"/>
      <c r="H207" s="241">
        <v>100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196</v>
      </c>
      <c r="AU207" s="247" t="s">
        <v>92</v>
      </c>
      <c r="AV207" s="11" t="s">
        <v>92</v>
      </c>
      <c r="AW207" s="11" t="s">
        <v>47</v>
      </c>
      <c r="AX207" s="11" t="s">
        <v>25</v>
      </c>
      <c r="AY207" s="247" t="s">
        <v>192</v>
      </c>
    </row>
    <row r="208" s="1" customFormat="1" ht="16.5" customHeight="1">
      <c r="B208" s="48"/>
      <c r="C208" s="280" t="s">
        <v>405</v>
      </c>
      <c r="D208" s="280" t="s">
        <v>296</v>
      </c>
      <c r="E208" s="281" t="s">
        <v>406</v>
      </c>
      <c r="F208" s="282" t="s">
        <v>407</v>
      </c>
      <c r="G208" s="283" t="s">
        <v>200</v>
      </c>
      <c r="H208" s="284">
        <v>100</v>
      </c>
      <c r="I208" s="285"/>
      <c r="J208" s="286">
        <f>ROUND(I208*H208,2)</f>
        <v>0</v>
      </c>
      <c r="K208" s="282" t="s">
        <v>190</v>
      </c>
      <c r="L208" s="287"/>
      <c r="M208" s="288" t="s">
        <v>45</v>
      </c>
      <c r="N208" s="289" t="s">
        <v>57</v>
      </c>
      <c r="O208" s="49"/>
      <c r="P208" s="231">
        <f>O208*H208</f>
        <v>0</v>
      </c>
      <c r="Q208" s="231">
        <v>4.0000000000000003E-05</v>
      </c>
      <c r="R208" s="231">
        <f>Q208*H208</f>
        <v>0.0040000000000000001</v>
      </c>
      <c r="S208" s="231">
        <v>0</v>
      </c>
      <c r="T208" s="232">
        <f>S208*H208</f>
        <v>0</v>
      </c>
      <c r="AR208" s="25" t="s">
        <v>240</v>
      </c>
      <c r="AT208" s="25" t="s">
        <v>296</v>
      </c>
      <c r="AU208" s="25" t="s">
        <v>92</v>
      </c>
      <c r="AY208" s="25" t="s">
        <v>192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25" t="s">
        <v>191</v>
      </c>
      <c r="BK208" s="233">
        <f>ROUND(I208*H208,2)</f>
        <v>0</v>
      </c>
      <c r="BL208" s="25" t="s">
        <v>191</v>
      </c>
      <c r="BM208" s="25" t="s">
        <v>408</v>
      </c>
    </row>
    <row r="209" s="11" customFormat="1">
      <c r="B209" s="237"/>
      <c r="C209" s="238"/>
      <c r="D209" s="234" t="s">
        <v>196</v>
      </c>
      <c r="E209" s="239" t="s">
        <v>45</v>
      </c>
      <c r="F209" s="240" t="s">
        <v>160</v>
      </c>
      <c r="G209" s="238"/>
      <c r="H209" s="241">
        <v>100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196</v>
      </c>
      <c r="AU209" s="247" t="s">
        <v>92</v>
      </c>
      <c r="AV209" s="11" t="s">
        <v>92</v>
      </c>
      <c r="AW209" s="11" t="s">
        <v>47</v>
      </c>
      <c r="AX209" s="11" t="s">
        <v>25</v>
      </c>
      <c r="AY209" s="247" t="s">
        <v>192</v>
      </c>
    </row>
    <row r="210" s="1" customFormat="1" ht="16.5" customHeight="1">
      <c r="B210" s="48"/>
      <c r="C210" s="280" t="s">
        <v>409</v>
      </c>
      <c r="D210" s="280" t="s">
        <v>296</v>
      </c>
      <c r="E210" s="281" t="s">
        <v>410</v>
      </c>
      <c r="F210" s="282" t="s">
        <v>411</v>
      </c>
      <c r="G210" s="283" t="s">
        <v>200</v>
      </c>
      <c r="H210" s="284">
        <v>2</v>
      </c>
      <c r="I210" s="285"/>
      <c r="J210" s="286">
        <f>ROUND(I210*H210,2)</f>
        <v>0</v>
      </c>
      <c r="K210" s="282" t="s">
        <v>190</v>
      </c>
      <c r="L210" s="287"/>
      <c r="M210" s="288" t="s">
        <v>45</v>
      </c>
      <c r="N210" s="289" t="s">
        <v>57</v>
      </c>
      <c r="O210" s="49"/>
      <c r="P210" s="231">
        <f>O210*H210</f>
        <v>0</v>
      </c>
      <c r="Q210" s="231">
        <v>0.22444</v>
      </c>
      <c r="R210" s="231">
        <f>Q210*H210</f>
        <v>0.44888</v>
      </c>
      <c r="S210" s="231">
        <v>0</v>
      </c>
      <c r="T210" s="232">
        <f>S210*H210</f>
        <v>0</v>
      </c>
      <c r="AR210" s="25" t="s">
        <v>240</v>
      </c>
      <c r="AT210" s="25" t="s">
        <v>296</v>
      </c>
      <c r="AU210" s="25" t="s">
        <v>92</v>
      </c>
      <c r="AY210" s="25" t="s">
        <v>192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25" t="s">
        <v>191</v>
      </c>
      <c r="BK210" s="233">
        <f>ROUND(I210*H210,2)</f>
        <v>0</v>
      </c>
      <c r="BL210" s="25" t="s">
        <v>191</v>
      </c>
      <c r="BM210" s="25" t="s">
        <v>412</v>
      </c>
    </row>
    <row r="211" s="1" customFormat="1" ht="38.25" customHeight="1">
      <c r="B211" s="48"/>
      <c r="C211" s="222" t="s">
        <v>413</v>
      </c>
      <c r="D211" s="222" t="s">
        <v>187</v>
      </c>
      <c r="E211" s="223" t="s">
        <v>414</v>
      </c>
      <c r="F211" s="224" t="s">
        <v>415</v>
      </c>
      <c r="G211" s="225" t="s">
        <v>134</v>
      </c>
      <c r="H211" s="226">
        <v>187.19999999999999</v>
      </c>
      <c r="I211" s="227"/>
      <c r="J211" s="228">
        <f>ROUND(I211*H211,2)</f>
        <v>0</v>
      </c>
      <c r="K211" s="224" t="s">
        <v>190</v>
      </c>
      <c r="L211" s="74"/>
      <c r="M211" s="229" t="s">
        <v>45</v>
      </c>
      <c r="N211" s="230" t="s">
        <v>57</v>
      </c>
      <c r="O211" s="49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AR211" s="25" t="s">
        <v>191</v>
      </c>
      <c r="AT211" s="25" t="s">
        <v>187</v>
      </c>
      <c r="AU211" s="25" t="s">
        <v>92</v>
      </c>
      <c r="AY211" s="25" t="s">
        <v>192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25" t="s">
        <v>191</v>
      </c>
      <c r="BK211" s="233">
        <f>ROUND(I211*H211,2)</f>
        <v>0</v>
      </c>
      <c r="BL211" s="25" t="s">
        <v>191</v>
      </c>
      <c r="BM211" s="25" t="s">
        <v>416</v>
      </c>
    </row>
    <row r="212" s="1" customFormat="1">
      <c r="B212" s="48"/>
      <c r="C212" s="76"/>
      <c r="D212" s="234" t="s">
        <v>194</v>
      </c>
      <c r="E212" s="76"/>
      <c r="F212" s="235" t="s">
        <v>417</v>
      </c>
      <c r="G212" s="76"/>
      <c r="H212" s="76"/>
      <c r="I212" s="206"/>
      <c r="J212" s="76"/>
      <c r="K212" s="76"/>
      <c r="L212" s="74"/>
      <c r="M212" s="236"/>
      <c r="N212" s="49"/>
      <c r="O212" s="49"/>
      <c r="P212" s="49"/>
      <c r="Q212" s="49"/>
      <c r="R212" s="49"/>
      <c r="S212" s="49"/>
      <c r="T212" s="97"/>
      <c r="AT212" s="25" t="s">
        <v>194</v>
      </c>
      <c r="AU212" s="25" t="s">
        <v>92</v>
      </c>
    </row>
    <row r="213" s="11" customFormat="1">
      <c r="B213" s="237"/>
      <c r="C213" s="238"/>
      <c r="D213" s="234" t="s">
        <v>196</v>
      </c>
      <c r="E213" s="239" t="s">
        <v>45</v>
      </c>
      <c r="F213" s="240" t="s">
        <v>418</v>
      </c>
      <c r="G213" s="238"/>
      <c r="H213" s="241">
        <v>187.19999999999999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AT213" s="247" t="s">
        <v>196</v>
      </c>
      <c r="AU213" s="247" t="s">
        <v>92</v>
      </c>
      <c r="AV213" s="11" t="s">
        <v>92</v>
      </c>
      <c r="AW213" s="11" t="s">
        <v>47</v>
      </c>
      <c r="AX213" s="11" t="s">
        <v>25</v>
      </c>
      <c r="AY213" s="247" t="s">
        <v>192</v>
      </c>
    </row>
    <row r="214" s="1" customFormat="1" ht="51" customHeight="1">
      <c r="B214" s="48"/>
      <c r="C214" s="222" t="s">
        <v>419</v>
      </c>
      <c r="D214" s="222" t="s">
        <v>187</v>
      </c>
      <c r="E214" s="223" t="s">
        <v>420</v>
      </c>
      <c r="F214" s="224" t="s">
        <v>421</v>
      </c>
      <c r="G214" s="225" t="s">
        <v>130</v>
      </c>
      <c r="H214" s="226">
        <v>0.60899999999999999</v>
      </c>
      <c r="I214" s="227"/>
      <c r="J214" s="228">
        <f>ROUND(I214*H214,2)</f>
        <v>0</v>
      </c>
      <c r="K214" s="224" t="s">
        <v>190</v>
      </c>
      <c r="L214" s="74"/>
      <c r="M214" s="229" t="s">
        <v>45</v>
      </c>
      <c r="N214" s="230" t="s">
        <v>57</v>
      </c>
      <c r="O214" s="49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AR214" s="25" t="s">
        <v>191</v>
      </c>
      <c r="AT214" s="25" t="s">
        <v>187</v>
      </c>
      <c r="AU214" s="25" t="s">
        <v>92</v>
      </c>
      <c r="AY214" s="25" t="s">
        <v>192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25" t="s">
        <v>191</v>
      </c>
      <c r="BK214" s="233">
        <f>ROUND(I214*H214,2)</f>
        <v>0</v>
      </c>
      <c r="BL214" s="25" t="s">
        <v>191</v>
      </c>
      <c r="BM214" s="25" t="s">
        <v>422</v>
      </c>
    </row>
    <row r="215" s="1" customFormat="1">
      <c r="B215" s="48"/>
      <c r="C215" s="76"/>
      <c r="D215" s="234" t="s">
        <v>194</v>
      </c>
      <c r="E215" s="76"/>
      <c r="F215" s="235" t="s">
        <v>423</v>
      </c>
      <c r="G215" s="76"/>
      <c r="H215" s="76"/>
      <c r="I215" s="206"/>
      <c r="J215" s="76"/>
      <c r="K215" s="76"/>
      <c r="L215" s="74"/>
      <c r="M215" s="236"/>
      <c r="N215" s="49"/>
      <c r="O215" s="49"/>
      <c r="P215" s="49"/>
      <c r="Q215" s="49"/>
      <c r="R215" s="49"/>
      <c r="S215" s="49"/>
      <c r="T215" s="97"/>
      <c r="AT215" s="25" t="s">
        <v>194</v>
      </c>
      <c r="AU215" s="25" t="s">
        <v>92</v>
      </c>
    </row>
    <row r="216" s="11" customFormat="1">
      <c r="B216" s="237"/>
      <c r="C216" s="238"/>
      <c r="D216" s="234" t="s">
        <v>196</v>
      </c>
      <c r="E216" s="239" t="s">
        <v>45</v>
      </c>
      <c r="F216" s="240" t="s">
        <v>137</v>
      </c>
      <c r="G216" s="238"/>
      <c r="H216" s="241">
        <v>0.60899999999999999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196</v>
      </c>
      <c r="AU216" s="247" t="s">
        <v>92</v>
      </c>
      <c r="AV216" s="11" t="s">
        <v>92</v>
      </c>
      <c r="AW216" s="11" t="s">
        <v>47</v>
      </c>
      <c r="AX216" s="11" t="s">
        <v>25</v>
      </c>
      <c r="AY216" s="247" t="s">
        <v>192</v>
      </c>
    </row>
    <row r="217" s="1" customFormat="1" ht="63.75" customHeight="1">
      <c r="B217" s="48"/>
      <c r="C217" s="222" t="s">
        <v>424</v>
      </c>
      <c r="D217" s="222" t="s">
        <v>187</v>
      </c>
      <c r="E217" s="223" t="s">
        <v>425</v>
      </c>
      <c r="F217" s="224" t="s">
        <v>426</v>
      </c>
      <c r="G217" s="225" t="s">
        <v>130</v>
      </c>
      <c r="H217" s="226">
        <v>0.040000000000000001</v>
      </c>
      <c r="I217" s="227"/>
      <c r="J217" s="228">
        <f>ROUND(I217*H217,2)</f>
        <v>0</v>
      </c>
      <c r="K217" s="224" t="s">
        <v>190</v>
      </c>
      <c r="L217" s="74"/>
      <c r="M217" s="229" t="s">
        <v>45</v>
      </c>
      <c r="N217" s="230" t="s">
        <v>57</v>
      </c>
      <c r="O217" s="49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AR217" s="25" t="s">
        <v>191</v>
      </c>
      <c r="AT217" s="25" t="s">
        <v>187</v>
      </c>
      <c r="AU217" s="25" t="s">
        <v>92</v>
      </c>
      <c r="AY217" s="25" t="s">
        <v>192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25" t="s">
        <v>191</v>
      </c>
      <c r="BK217" s="233">
        <f>ROUND(I217*H217,2)</f>
        <v>0</v>
      </c>
      <c r="BL217" s="25" t="s">
        <v>191</v>
      </c>
      <c r="BM217" s="25" t="s">
        <v>427</v>
      </c>
    </row>
    <row r="218" s="1" customFormat="1">
      <c r="B218" s="48"/>
      <c r="C218" s="76"/>
      <c r="D218" s="234" t="s">
        <v>194</v>
      </c>
      <c r="E218" s="76"/>
      <c r="F218" s="235" t="s">
        <v>428</v>
      </c>
      <c r="G218" s="76"/>
      <c r="H218" s="76"/>
      <c r="I218" s="206"/>
      <c r="J218" s="76"/>
      <c r="K218" s="76"/>
      <c r="L218" s="74"/>
      <c r="M218" s="236"/>
      <c r="N218" s="49"/>
      <c r="O218" s="49"/>
      <c r="P218" s="49"/>
      <c r="Q218" s="49"/>
      <c r="R218" s="49"/>
      <c r="S218" s="49"/>
      <c r="T218" s="97"/>
      <c r="AT218" s="25" t="s">
        <v>194</v>
      </c>
      <c r="AU218" s="25" t="s">
        <v>92</v>
      </c>
    </row>
    <row r="219" s="11" customFormat="1">
      <c r="B219" s="237"/>
      <c r="C219" s="238"/>
      <c r="D219" s="234" t="s">
        <v>196</v>
      </c>
      <c r="E219" s="239" t="s">
        <v>140</v>
      </c>
      <c r="F219" s="240" t="s">
        <v>429</v>
      </c>
      <c r="G219" s="238"/>
      <c r="H219" s="241">
        <v>0.040000000000000001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AT219" s="247" t="s">
        <v>196</v>
      </c>
      <c r="AU219" s="247" t="s">
        <v>92</v>
      </c>
      <c r="AV219" s="11" t="s">
        <v>92</v>
      </c>
      <c r="AW219" s="11" t="s">
        <v>47</v>
      </c>
      <c r="AX219" s="11" t="s">
        <v>25</v>
      </c>
      <c r="AY219" s="247" t="s">
        <v>192</v>
      </c>
    </row>
    <row r="220" s="1" customFormat="1" ht="63.75" customHeight="1">
      <c r="B220" s="48"/>
      <c r="C220" s="222" t="s">
        <v>430</v>
      </c>
      <c r="D220" s="222" t="s">
        <v>187</v>
      </c>
      <c r="E220" s="223" t="s">
        <v>431</v>
      </c>
      <c r="F220" s="224" t="s">
        <v>432</v>
      </c>
      <c r="G220" s="225" t="s">
        <v>130</v>
      </c>
      <c r="H220" s="226">
        <v>0.56899999999999995</v>
      </c>
      <c r="I220" s="227"/>
      <c r="J220" s="228">
        <f>ROUND(I220*H220,2)</f>
        <v>0</v>
      </c>
      <c r="K220" s="224" t="s">
        <v>190</v>
      </c>
      <c r="L220" s="74"/>
      <c r="M220" s="229" t="s">
        <v>45</v>
      </c>
      <c r="N220" s="230" t="s">
        <v>57</v>
      </c>
      <c r="O220" s="49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AR220" s="25" t="s">
        <v>191</v>
      </c>
      <c r="AT220" s="25" t="s">
        <v>187</v>
      </c>
      <c r="AU220" s="25" t="s">
        <v>92</v>
      </c>
      <c r="AY220" s="25" t="s">
        <v>192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25" t="s">
        <v>191</v>
      </c>
      <c r="BK220" s="233">
        <f>ROUND(I220*H220,2)</f>
        <v>0</v>
      </c>
      <c r="BL220" s="25" t="s">
        <v>191</v>
      </c>
      <c r="BM220" s="25" t="s">
        <v>433</v>
      </c>
    </row>
    <row r="221" s="1" customFormat="1">
      <c r="B221" s="48"/>
      <c r="C221" s="76"/>
      <c r="D221" s="234" t="s">
        <v>194</v>
      </c>
      <c r="E221" s="76"/>
      <c r="F221" s="235" t="s">
        <v>428</v>
      </c>
      <c r="G221" s="76"/>
      <c r="H221" s="76"/>
      <c r="I221" s="206"/>
      <c r="J221" s="76"/>
      <c r="K221" s="76"/>
      <c r="L221" s="74"/>
      <c r="M221" s="236"/>
      <c r="N221" s="49"/>
      <c r="O221" s="49"/>
      <c r="P221" s="49"/>
      <c r="Q221" s="49"/>
      <c r="R221" s="49"/>
      <c r="S221" s="49"/>
      <c r="T221" s="97"/>
      <c r="AT221" s="25" t="s">
        <v>194</v>
      </c>
      <c r="AU221" s="25" t="s">
        <v>92</v>
      </c>
    </row>
    <row r="222" s="11" customFormat="1">
      <c r="B222" s="237"/>
      <c r="C222" s="238"/>
      <c r="D222" s="234" t="s">
        <v>196</v>
      </c>
      <c r="E222" s="239" t="s">
        <v>45</v>
      </c>
      <c r="F222" s="240" t="s">
        <v>434</v>
      </c>
      <c r="G222" s="238"/>
      <c r="H222" s="241">
        <v>0.56899999999999995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196</v>
      </c>
      <c r="AU222" s="247" t="s">
        <v>92</v>
      </c>
      <c r="AV222" s="11" t="s">
        <v>92</v>
      </c>
      <c r="AW222" s="11" t="s">
        <v>47</v>
      </c>
      <c r="AX222" s="11" t="s">
        <v>25</v>
      </c>
      <c r="AY222" s="247" t="s">
        <v>192</v>
      </c>
    </row>
    <row r="223" s="1" customFormat="1" ht="38.25" customHeight="1">
      <c r="B223" s="48"/>
      <c r="C223" s="222" t="s">
        <v>435</v>
      </c>
      <c r="D223" s="222" t="s">
        <v>187</v>
      </c>
      <c r="E223" s="223" t="s">
        <v>436</v>
      </c>
      <c r="F223" s="224" t="s">
        <v>437</v>
      </c>
      <c r="G223" s="225" t="s">
        <v>145</v>
      </c>
      <c r="H223" s="226">
        <v>134.459</v>
      </c>
      <c r="I223" s="227"/>
      <c r="J223" s="228">
        <f>ROUND(I223*H223,2)</f>
        <v>0</v>
      </c>
      <c r="K223" s="224" t="s">
        <v>190</v>
      </c>
      <c r="L223" s="74"/>
      <c r="M223" s="229" t="s">
        <v>45</v>
      </c>
      <c r="N223" s="230" t="s">
        <v>57</v>
      </c>
      <c r="O223" s="49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AR223" s="25" t="s">
        <v>191</v>
      </c>
      <c r="AT223" s="25" t="s">
        <v>187</v>
      </c>
      <c r="AU223" s="25" t="s">
        <v>92</v>
      </c>
      <c r="AY223" s="25" t="s">
        <v>192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25" t="s">
        <v>191</v>
      </c>
      <c r="BK223" s="233">
        <f>ROUND(I223*H223,2)</f>
        <v>0</v>
      </c>
      <c r="BL223" s="25" t="s">
        <v>191</v>
      </c>
      <c r="BM223" s="25" t="s">
        <v>438</v>
      </c>
    </row>
    <row r="224" s="1" customFormat="1">
      <c r="B224" s="48"/>
      <c r="C224" s="76"/>
      <c r="D224" s="234" t="s">
        <v>194</v>
      </c>
      <c r="E224" s="76"/>
      <c r="F224" s="235" t="s">
        <v>269</v>
      </c>
      <c r="G224" s="76"/>
      <c r="H224" s="76"/>
      <c r="I224" s="206"/>
      <c r="J224" s="76"/>
      <c r="K224" s="76"/>
      <c r="L224" s="74"/>
      <c r="M224" s="236"/>
      <c r="N224" s="49"/>
      <c r="O224" s="49"/>
      <c r="P224" s="49"/>
      <c r="Q224" s="49"/>
      <c r="R224" s="49"/>
      <c r="S224" s="49"/>
      <c r="T224" s="97"/>
      <c r="AT224" s="25" t="s">
        <v>194</v>
      </c>
      <c r="AU224" s="25" t="s">
        <v>92</v>
      </c>
    </row>
    <row r="225" s="11" customFormat="1">
      <c r="B225" s="237"/>
      <c r="C225" s="238"/>
      <c r="D225" s="234" t="s">
        <v>196</v>
      </c>
      <c r="E225" s="239" t="s">
        <v>45</v>
      </c>
      <c r="F225" s="240" t="s">
        <v>143</v>
      </c>
      <c r="G225" s="238"/>
      <c r="H225" s="241">
        <v>17.199999999999999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196</v>
      </c>
      <c r="AU225" s="247" t="s">
        <v>92</v>
      </c>
      <c r="AV225" s="11" t="s">
        <v>92</v>
      </c>
      <c r="AW225" s="11" t="s">
        <v>47</v>
      </c>
      <c r="AX225" s="11" t="s">
        <v>84</v>
      </c>
      <c r="AY225" s="247" t="s">
        <v>192</v>
      </c>
    </row>
    <row r="226" s="11" customFormat="1">
      <c r="B226" s="237"/>
      <c r="C226" s="238"/>
      <c r="D226" s="234" t="s">
        <v>196</v>
      </c>
      <c r="E226" s="239" t="s">
        <v>45</v>
      </c>
      <c r="F226" s="240" t="s">
        <v>147</v>
      </c>
      <c r="G226" s="238"/>
      <c r="H226" s="241">
        <v>117.259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196</v>
      </c>
      <c r="AU226" s="247" t="s">
        <v>92</v>
      </c>
      <c r="AV226" s="11" t="s">
        <v>92</v>
      </c>
      <c r="AW226" s="11" t="s">
        <v>47</v>
      </c>
      <c r="AX226" s="11" t="s">
        <v>84</v>
      </c>
      <c r="AY226" s="247" t="s">
        <v>192</v>
      </c>
    </row>
    <row r="227" s="13" customFormat="1">
      <c r="B227" s="259"/>
      <c r="C227" s="260"/>
      <c r="D227" s="234" t="s">
        <v>196</v>
      </c>
      <c r="E227" s="261" t="s">
        <v>45</v>
      </c>
      <c r="F227" s="262" t="s">
        <v>221</v>
      </c>
      <c r="G227" s="260"/>
      <c r="H227" s="263">
        <v>134.459</v>
      </c>
      <c r="I227" s="264"/>
      <c r="J227" s="260"/>
      <c r="K227" s="260"/>
      <c r="L227" s="265"/>
      <c r="M227" s="306"/>
      <c r="N227" s="307"/>
      <c r="O227" s="307"/>
      <c r="P227" s="307"/>
      <c r="Q227" s="307"/>
      <c r="R227" s="307"/>
      <c r="S227" s="307"/>
      <c r="T227" s="308"/>
      <c r="AT227" s="269" t="s">
        <v>196</v>
      </c>
      <c r="AU227" s="269" t="s">
        <v>92</v>
      </c>
      <c r="AV227" s="13" t="s">
        <v>191</v>
      </c>
      <c r="AW227" s="13" t="s">
        <v>47</v>
      </c>
      <c r="AX227" s="13" t="s">
        <v>25</v>
      </c>
      <c r="AY227" s="269" t="s">
        <v>192</v>
      </c>
    </row>
    <row r="228" s="1" customFormat="1" ht="6.96" customHeight="1">
      <c r="B228" s="69"/>
      <c r="C228" s="70"/>
      <c r="D228" s="70"/>
      <c r="E228" s="70"/>
      <c r="F228" s="70"/>
      <c r="G228" s="70"/>
      <c r="H228" s="70"/>
      <c r="I228" s="181"/>
      <c r="J228" s="70"/>
      <c r="K228" s="70"/>
      <c r="L228" s="74"/>
    </row>
  </sheetData>
  <sheetProtection sheet="1" autoFilter="0" formatColumns="0" formatRows="0" objects="1" scenarios="1" spinCount="100000" saltValue="Siq/abyKytfw+hjzAkkwuEQOOO0ZzhyESy+nO8/oZM3JcO567ycopqyVzPJZh8JdyxkioCj7zlGxZanRSLZLrw==" hashValue="8wggc6JmjAylDbbnaLIFJXl2IMuMLbgwmVQ0K2W7EiMEIAKOvyGaxfdijZY2i1jfoWLmYIaOP67tZ+Oy4vzajg==" algorithmName="SHA-512" password="CC35"/>
  <autoFilter ref="C83:K22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123</v>
      </c>
      <c r="G1" s="153" t="s">
        <v>124</v>
      </c>
      <c r="H1" s="153"/>
      <c r="I1" s="154"/>
      <c r="J1" s="153" t="s">
        <v>125</v>
      </c>
      <c r="K1" s="152" t="s">
        <v>126</v>
      </c>
      <c r="L1" s="153" t="s">
        <v>127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104</v>
      </c>
      <c r="AZ2" s="155" t="s">
        <v>439</v>
      </c>
      <c r="BA2" s="155" t="s">
        <v>440</v>
      </c>
      <c r="BB2" s="155" t="s">
        <v>134</v>
      </c>
      <c r="BC2" s="155" t="s">
        <v>441</v>
      </c>
      <c r="BD2" s="155" t="s">
        <v>92</v>
      </c>
    </row>
    <row r="3" ht="6.96" customHeight="1">
      <c r="B3" s="26"/>
      <c r="C3" s="27"/>
      <c r="D3" s="27"/>
      <c r="E3" s="27"/>
      <c r="F3" s="27"/>
      <c r="G3" s="27"/>
      <c r="H3" s="27"/>
      <c r="I3" s="156"/>
      <c r="J3" s="27"/>
      <c r="K3" s="28"/>
      <c r="AT3" s="25" t="s">
        <v>92</v>
      </c>
      <c r="AZ3" s="155" t="s">
        <v>442</v>
      </c>
      <c r="BA3" s="155" t="s">
        <v>443</v>
      </c>
      <c r="BB3" s="155" t="s">
        <v>157</v>
      </c>
      <c r="BC3" s="155" t="s">
        <v>444</v>
      </c>
      <c r="BD3" s="155" t="s">
        <v>92</v>
      </c>
    </row>
    <row r="4" ht="36.96" customHeight="1">
      <c r="B4" s="29"/>
      <c r="C4" s="30"/>
      <c r="D4" s="31" t="s">
        <v>136</v>
      </c>
      <c r="E4" s="30"/>
      <c r="F4" s="30"/>
      <c r="G4" s="30"/>
      <c r="H4" s="30"/>
      <c r="I4" s="157"/>
      <c r="J4" s="30"/>
      <c r="K4" s="32"/>
      <c r="M4" s="33" t="s">
        <v>12</v>
      </c>
      <c r="AT4" s="25" t="s">
        <v>47</v>
      </c>
      <c r="AZ4" s="155" t="s">
        <v>445</v>
      </c>
      <c r="BA4" s="155" t="s">
        <v>446</v>
      </c>
      <c r="BB4" s="155" t="s">
        <v>157</v>
      </c>
      <c r="BC4" s="155" t="s">
        <v>447</v>
      </c>
      <c r="BD4" s="155" t="s">
        <v>92</v>
      </c>
    </row>
    <row r="5" ht="6.96" customHeight="1">
      <c r="B5" s="29"/>
      <c r="C5" s="30"/>
      <c r="D5" s="30"/>
      <c r="E5" s="30"/>
      <c r="F5" s="30"/>
      <c r="G5" s="30"/>
      <c r="H5" s="30"/>
      <c r="I5" s="157"/>
      <c r="J5" s="30"/>
      <c r="K5" s="32"/>
      <c r="AZ5" s="155" t="s">
        <v>448</v>
      </c>
      <c r="BA5" s="155" t="s">
        <v>449</v>
      </c>
      <c r="BB5" s="155" t="s">
        <v>145</v>
      </c>
      <c r="BC5" s="155" t="s">
        <v>450</v>
      </c>
      <c r="BD5" s="155" t="s">
        <v>92</v>
      </c>
    </row>
    <row r="6">
      <c r="B6" s="29"/>
      <c r="C6" s="30"/>
      <c r="D6" s="41" t="s">
        <v>18</v>
      </c>
      <c r="E6" s="30"/>
      <c r="F6" s="30"/>
      <c r="G6" s="30"/>
      <c r="H6" s="30"/>
      <c r="I6" s="157"/>
      <c r="J6" s="30"/>
      <c r="K6" s="32"/>
    </row>
    <row r="7" ht="16.5" customHeight="1">
      <c r="B7" s="29"/>
      <c r="C7" s="30"/>
      <c r="D7" s="30"/>
      <c r="E7" s="158" t="str">
        <f>'Rekapitulace zakázky'!K6</f>
        <v>TSO 2.SK v ŽST Postoloprty</v>
      </c>
      <c r="F7" s="41"/>
      <c r="G7" s="41"/>
      <c r="H7" s="41"/>
      <c r="I7" s="157"/>
      <c r="J7" s="30"/>
      <c r="K7" s="32"/>
    </row>
    <row r="8">
      <c r="B8" s="29"/>
      <c r="C8" s="30"/>
      <c r="D8" s="41" t="s">
        <v>150</v>
      </c>
      <c r="E8" s="30"/>
      <c r="F8" s="30"/>
      <c r="G8" s="30"/>
      <c r="H8" s="30"/>
      <c r="I8" s="157"/>
      <c r="J8" s="30"/>
      <c r="K8" s="32"/>
    </row>
    <row r="9" s="1" customFormat="1" ht="16.5" customHeight="1">
      <c r="B9" s="48"/>
      <c r="C9" s="49"/>
      <c r="D9" s="49"/>
      <c r="E9" s="158" t="s">
        <v>451</v>
      </c>
      <c r="F9" s="49"/>
      <c r="G9" s="49"/>
      <c r="H9" s="49"/>
      <c r="I9" s="159"/>
      <c r="J9" s="49"/>
      <c r="K9" s="53"/>
    </row>
    <row r="10" s="1" customFormat="1">
      <c r="B10" s="48"/>
      <c r="C10" s="49"/>
      <c r="D10" s="41" t="s">
        <v>159</v>
      </c>
      <c r="E10" s="49"/>
      <c r="F10" s="49"/>
      <c r="G10" s="49"/>
      <c r="H10" s="49"/>
      <c r="I10" s="159"/>
      <c r="J10" s="49"/>
      <c r="K10" s="53"/>
    </row>
    <row r="11" s="1" customFormat="1" ht="36.96" customHeight="1">
      <c r="B11" s="48"/>
      <c r="C11" s="49"/>
      <c r="D11" s="49"/>
      <c r="E11" s="160" t="s">
        <v>452</v>
      </c>
      <c r="F11" s="49"/>
      <c r="G11" s="49"/>
      <c r="H11" s="49"/>
      <c r="I11" s="159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9"/>
      <c r="J12" s="49"/>
      <c r="K12" s="53"/>
    </row>
    <row r="13" s="1" customFormat="1" ht="14.4" customHeight="1">
      <c r="B13" s="48"/>
      <c r="C13" s="49"/>
      <c r="D13" s="41" t="s">
        <v>21</v>
      </c>
      <c r="E13" s="49"/>
      <c r="F13" s="36" t="s">
        <v>101</v>
      </c>
      <c r="G13" s="49"/>
      <c r="H13" s="49"/>
      <c r="I13" s="161" t="s">
        <v>23</v>
      </c>
      <c r="J13" s="36" t="s">
        <v>45</v>
      </c>
      <c r="K13" s="53"/>
    </row>
    <row r="14" s="1" customFormat="1" ht="14.4" customHeight="1">
      <c r="B14" s="48"/>
      <c r="C14" s="49"/>
      <c r="D14" s="41" t="s">
        <v>26</v>
      </c>
      <c r="E14" s="49"/>
      <c r="F14" s="36" t="s">
        <v>27</v>
      </c>
      <c r="G14" s="49"/>
      <c r="H14" s="49"/>
      <c r="I14" s="161" t="s">
        <v>28</v>
      </c>
      <c r="J14" s="162" t="str">
        <f>'Rekapitulace zakázky'!AN8</f>
        <v>3. 10. 2018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9"/>
      <c r="J15" s="49"/>
      <c r="K15" s="53"/>
    </row>
    <row r="16" s="1" customFormat="1" ht="14.4" customHeight="1">
      <c r="B16" s="48"/>
      <c r="C16" s="49"/>
      <c r="D16" s="41" t="s">
        <v>36</v>
      </c>
      <c r="E16" s="49"/>
      <c r="F16" s="49"/>
      <c r="G16" s="49"/>
      <c r="H16" s="49"/>
      <c r="I16" s="161" t="s">
        <v>37</v>
      </c>
      <c r="J16" s="36" t="s">
        <v>38</v>
      </c>
      <c r="K16" s="53"/>
    </row>
    <row r="17" s="1" customFormat="1" ht="18" customHeight="1">
      <c r="B17" s="48"/>
      <c r="C17" s="49"/>
      <c r="D17" s="49"/>
      <c r="E17" s="36" t="s">
        <v>39</v>
      </c>
      <c r="F17" s="49"/>
      <c r="G17" s="49"/>
      <c r="H17" s="49"/>
      <c r="I17" s="161" t="s">
        <v>40</v>
      </c>
      <c r="J17" s="36" t="s">
        <v>41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9"/>
      <c r="J18" s="49"/>
      <c r="K18" s="53"/>
    </row>
    <row r="19" s="1" customFormat="1" ht="14.4" customHeight="1">
      <c r="B19" s="48"/>
      <c r="C19" s="49"/>
      <c r="D19" s="41" t="s">
        <v>42</v>
      </c>
      <c r="E19" s="49"/>
      <c r="F19" s="49"/>
      <c r="G19" s="49"/>
      <c r="H19" s="49"/>
      <c r="I19" s="161" t="s">
        <v>37</v>
      </c>
      <c r="J19" s="36" t="str">
        <f>IF('Rekapitulace zakázky'!AN13="Vyplň údaj","",IF('Rekapitulace zakázky'!AN13="","",'Rekapitulace zakázky'!AN13))</f>
        <v/>
      </c>
      <c r="K19" s="53"/>
    </row>
    <row r="20" s="1" customFormat="1" ht="18" customHeight="1">
      <c r="B20" s="48"/>
      <c r="C20" s="49"/>
      <c r="D20" s="49"/>
      <c r="E20" s="36" t="str">
        <f>IF('Rekapitulace zakázky'!E14="Vyplň údaj","",IF('Rekapitulace zakázky'!E14="","",'Rekapitulace zakázky'!E14))</f>
        <v/>
      </c>
      <c r="F20" s="49"/>
      <c r="G20" s="49"/>
      <c r="H20" s="49"/>
      <c r="I20" s="161" t="s">
        <v>40</v>
      </c>
      <c r="J20" s="36" t="str">
        <f>IF('Rekapitulace zakázky'!AN14="Vyplň údaj","",IF('Rekapitulace zakázky'!AN14="","",'Rekapitulace zakázky'!AN14))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9"/>
      <c r="J21" s="49"/>
      <c r="K21" s="53"/>
    </row>
    <row r="22" s="1" customFormat="1" ht="14.4" customHeight="1">
      <c r="B22" s="48"/>
      <c r="C22" s="49"/>
      <c r="D22" s="41" t="s">
        <v>44</v>
      </c>
      <c r="E22" s="49"/>
      <c r="F22" s="49"/>
      <c r="G22" s="49"/>
      <c r="H22" s="49"/>
      <c r="I22" s="161" t="s">
        <v>37</v>
      </c>
      <c r="J22" s="36" t="s">
        <v>45</v>
      </c>
      <c r="K22" s="53"/>
    </row>
    <row r="23" s="1" customFormat="1" ht="18" customHeight="1">
      <c r="B23" s="48"/>
      <c r="C23" s="49"/>
      <c r="D23" s="49"/>
      <c r="E23" s="36" t="s">
        <v>46</v>
      </c>
      <c r="F23" s="49"/>
      <c r="G23" s="49"/>
      <c r="H23" s="49"/>
      <c r="I23" s="161" t="s">
        <v>40</v>
      </c>
      <c r="J23" s="36" t="s">
        <v>45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9"/>
      <c r="J24" s="49"/>
      <c r="K24" s="53"/>
    </row>
    <row r="25" s="1" customFormat="1" ht="14.4" customHeight="1">
      <c r="B25" s="48"/>
      <c r="C25" s="49"/>
      <c r="D25" s="41" t="s">
        <v>48</v>
      </c>
      <c r="E25" s="49"/>
      <c r="F25" s="49"/>
      <c r="G25" s="49"/>
      <c r="H25" s="49"/>
      <c r="I25" s="159"/>
      <c r="J25" s="49"/>
      <c r="K25" s="53"/>
    </row>
    <row r="26" s="7" customFormat="1" ht="71.25" customHeight="1">
      <c r="B26" s="163"/>
      <c r="C26" s="164"/>
      <c r="D26" s="164"/>
      <c r="E26" s="46" t="s">
        <v>49</v>
      </c>
      <c r="F26" s="46"/>
      <c r="G26" s="46"/>
      <c r="H26" s="46"/>
      <c r="I26" s="165"/>
      <c r="J26" s="164"/>
      <c r="K26" s="166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9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7"/>
      <c r="J28" s="108"/>
      <c r="K28" s="168"/>
    </row>
    <row r="29" s="1" customFormat="1" ht="25.44" customHeight="1">
      <c r="B29" s="48"/>
      <c r="C29" s="49"/>
      <c r="D29" s="169" t="s">
        <v>50</v>
      </c>
      <c r="E29" s="49"/>
      <c r="F29" s="49"/>
      <c r="G29" s="49"/>
      <c r="H29" s="49"/>
      <c r="I29" s="159"/>
      <c r="J29" s="170">
        <f>ROUND(J85,2)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7"/>
      <c r="J30" s="108"/>
      <c r="K30" s="168"/>
    </row>
    <row r="31" s="1" customFormat="1" ht="14.4" customHeight="1">
      <c r="B31" s="48"/>
      <c r="C31" s="49"/>
      <c r="D31" s="49"/>
      <c r="E31" s="49"/>
      <c r="F31" s="54" t="s">
        <v>52</v>
      </c>
      <c r="G31" s="49"/>
      <c r="H31" s="49"/>
      <c r="I31" s="171" t="s">
        <v>51</v>
      </c>
      <c r="J31" s="54" t="s">
        <v>53</v>
      </c>
      <c r="K31" s="53"/>
    </row>
    <row r="32" hidden="1" s="1" customFormat="1" ht="14.4" customHeight="1">
      <c r="B32" s="48"/>
      <c r="C32" s="49"/>
      <c r="D32" s="57" t="s">
        <v>54</v>
      </c>
      <c r="E32" s="57" t="s">
        <v>55</v>
      </c>
      <c r="F32" s="172">
        <f>ROUND(SUM(BE85:BE129), 2)</f>
        <v>0</v>
      </c>
      <c r="G32" s="49"/>
      <c r="H32" s="49"/>
      <c r="I32" s="173">
        <v>0.20999999999999999</v>
      </c>
      <c r="J32" s="172">
        <f>ROUND(ROUND((SUM(BE85:BE129)), 2)*I32, 2)</f>
        <v>0</v>
      </c>
      <c r="K32" s="53"/>
    </row>
    <row r="33" hidden="1" s="1" customFormat="1" ht="14.4" customHeight="1">
      <c r="B33" s="48"/>
      <c r="C33" s="49"/>
      <c r="D33" s="49"/>
      <c r="E33" s="57" t="s">
        <v>56</v>
      </c>
      <c r="F33" s="172">
        <f>ROUND(SUM(BF85:BF129), 2)</f>
        <v>0</v>
      </c>
      <c r="G33" s="49"/>
      <c r="H33" s="49"/>
      <c r="I33" s="173">
        <v>0.14999999999999999</v>
      </c>
      <c r="J33" s="172">
        <f>ROUND(ROUND((SUM(BF85:BF129)), 2)*I33, 2)</f>
        <v>0</v>
      </c>
      <c r="K33" s="53"/>
    </row>
    <row r="34" s="1" customFormat="1" ht="14.4" customHeight="1">
      <c r="B34" s="48"/>
      <c r="C34" s="49"/>
      <c r="D34" s="57" t="s">
        <v>54</v>
      </c>
      <c r="E34" s="57" t="s">
        <v>57</v>
      </c>
      <c r="F34" s="172">
        <f>ROUND(SUM(BG85:BG129), 2)</f>
        <v>0</v>
      </c>
      <c r="G34" s="49"/>
      <c r="H34" s="49"/>
      <c r="I34" s="173">
        <v>0.20999999999999999</v>
      </c>
      <c r="J34" s="172">
        <v>0</v>
      </c>
      <c r="K34" s="53"/>
    </row>
    <row r="35" s="1" customFormat="1" ht="14.4" customHeight="1">
      <c r="B35" s="48"/>
      <c r="C35" s="49"/>
      <c r="D35" s="49"/>
      <c r="E35" s="57" t="s">
        <v>58</v>
      </c>
      <c r="F35" s="172">
        <f>ROUND(SUM(BH85:BH129), 2)</f>
        <v>0</v>
      </c>
      <c r="G35" s="49"/>
      <c r="H35" s="49"/>
      <c r="I35" s="173">
        <v>0.14999999999999999</v>
      </c>
      <c r="J35" s="172">
        <v>0</v>
      </c>
      <c r="K35" s="53"/>
    </row>
    <row r="36" hidden="1" s="1" customFormat="1" ht="14.4" customHeight="1">
      <c r="B36" s="48"/>
      <c r="C36" s="49"/>
      <c r="D36" s="49"/>
      <c r="E36" s="57" t="s">
        <v>59</v>
      </c>
      <c r="F36" s="172">
        <f>ROUND(SUM(BI85:BI129), 2)</f>
        <v>0</v>
      </c>
      <c r="G36" s="49"/>
      <c r="H36" s="49"/>
      <c r="I36" s="173">
        <v>0</v>
      </c>
      <c r="J36" s="172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9"/>
      <c r="J37" s="49"/>
      <c r="K37" s="53"/>
    </row>
    <row r="38" s="1" customFormat="1" ht="25.44" customHeight="1">
      <c r="B38" s="48"/>
      <c r="C38" s="174"/>
      <c r="D38" s="175" t="s">
        <v>60</v>
      </c>
      <c r="E38" s="100"/>
      <c r="F38" s="100"/>
      <c r="G38" s="176" t="s">
        <v>61</v>
      </c>
      <c r="H38" s="177" t="s">
        <v>62</v>
      </c>
      <c r="I38" s="178"/>
      <c r="J38" s="179">
        <f>SUM(J29:J36)</f>
        <v>0</v>
      </c>
      <c r="K38" s="180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1"/>
      <c r="J39" s="70"/>
      <c r="K39" s="71"/>
    </row>
    <row r="43" s="1" customFormat="1" ht="6.96" customHeight="1">
      <c r="B43" s="182"/>
      <c r="C43" s="183"/>
      <c r="D43" s="183"/>
      <c r="E43" s="183"/>
      <c r="F43" s="183"/>
      <c r="G43" s="183"/>
      <c r="H43" s="183"/>
      <c r="I43" s="184"/>
      <c r="J43" s="183"/>
      <c r="K43" s="185"/>
    </row>
    <row r="44" s="1" customFormat="1" ht="36.96" customHeight="1">
      <c r="B44" s="48"/>
      <c r="C44" s="31" t="s">
        <v>166</v>
      </c>
      <c r="D44" s="49"/>
      <c r="E44" s="49"/>
      <c r="F44" s="49"/>
      <c r="G44" s="49"/>
      <c r="H44" s="49"/>
      <c r="I44" s="159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9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9"/>
      <c r="J46" s="49"/>
      <c r="K46" s="53"/>
    </row>
    <row r="47" s="1" customFormat="1" ht="16.5" customHeight="1">
      <c r="B47" s="48"/>
      <c r="C47" s="49"/>
      <c r="D47" s="49"/>
      <c r="E47" s="158" t="str">
        <f>E7</f>
        <v>TSO 2.SK v ŽST Postoloprty</v>
      </c>
      <c r="F47" s="41"/>
      <c r="G47" s="41"/>
      <c r="H47" s="41"/>
      <c r="I47" s="159"/>
      <c r="J47" s="49"/>
      <c r="K47" s="53"/>
    </row>
    <row r="48">
      <c r="B48" s="29"/>
      <c r="C48" s="41" t="s">
        <v>150</v>
      </c>
      <c r="D48" s="30"/>
      <c r="E48" s="30"/>
      <c r="F48" s="30"/>
      <c r="G48" s="30"/>
      <c r="H48" s="30"/>
      <c r="I48" s="157"/>
      <c r="J48" s="30"/>
      <c r="K48" s="32"/>
    </row>
    <row r="49" s="1" customFormat="1" ht="16.5" customHeight="1">
      <c r="B49" s="48"/>
      <c r="C49" s="49"/>
      <c r="D49" s="49"/>
      <c r="E49" s="158" t="s">
        <v>451</v>
      </c>
      <c r="F49" s="49"/>
      <c r="G49" s="49"/>
      <c r="H49" s="49"/>
      <c r="I49" s="159"/>
      <c r="J49" s="49"/>
      <c r="K49" s="53"/>
    </row>
    <row r="50" s="1" customFormat="1" ht="14.4" customHeight="1">
      <c r="B50" s="48"/>
      <c r="C50" s="41" t="s">
        <v>159</v>
      </c>
      <c r="D50" s="49"/>
      <c r="E50" s="49"/>
      <c r="F50" s="49"/>
      <c r="G50" s="49"/>
      <c r="H50" s="49"/>
      <c r="I50" s="159"/>
      <c r="J50" s="49"/>
      <c r="K50" s="53"/>
    </row>
    <row r="51" s="1" customFormat="1" ht="17.25" customHeight="1">
      <c r="B51" s="48"/>
      <c r="C51" s="49"/>
      <c r="D51" s="49"/>
      <c r="E51" s="160" t="str">
        <f>E11</f>
        <v>Č21 - Oprava přejezdu P1929 v km 215,140 - konstrukce a povrch</v>
      </c>
      <c r="F51" s="49"/>
      <c r="G51" s="49"/>
      <c r="H51" s="49"/>
      <c r="I51" s="159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9"/>
      <c r="J52" s="49"/>
      <c r="K52" s="53"/>
    </row>
    <row r="53" s="1" customFormat="1" ht="18" customHeight="1">
      <c r="B53" s="48"/>
      <c r="C53" s="41" t="s">
        <v>26</v>
      </c>
      <c r="D53" s="49"/>
      <c r="E53" s="49"/>
      <c r="F53" s="36" t="str">
        <f>F14</f>
        <v>Postoloprty</v>
      </c>
      <c r="G53" s="49"/>
      <c r="H53" s="49"/>
      <c r="I53" s="161" t="s">
        <v>28</v>
      </c>
      <c r="J53" s="162" t="str">
        <f>IF(J14="","",J14)</f>
        <v>3. 10. 2018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9"/>
      <c r="J54" s="49"/>
      <c r="K54" s="53"/>
    </row>
    <row r="55" s="1" customFormat="1">
      <c r="B55" s="48"/>
      <c r="C55" s="41" t="s">
        <v>36</v>
      </c>
      <c r="D55" s="49"/>
      <c r="E55" s="49"/>
      <c r="F55" s="36" t="str">
        <f>E17</f>
        <v>SŽDC s.o., OŘ UNL, ST Most</v>
      </c>
      <c r="G55" s="49"/>
      <c r="H55" s="49"/>
      <c r="I55" s="161" t="s">
        <v>44</v>
      </c>
      <c r="J55" s="46" t="str">
        <f>E23</f>
        <v xml:space="preserve"> </v>
      </c>
      <c r="K55" s="53"/>
    </row>
    <row r="56" s="1" customFormat="1" ht="14.4" customHeight="1">
      <c r="B56" s="48"/>
      <c r="C56" s="41" t="s">
        <v>42</v>
      </c>
      <c r="D56" s="49"/>
      <c r="E56" s="49"/>
      <c r="F56" s="36" t="str">
        <f>IF(E20="","",E20)</f>
        <v/>
      </c>
      <c r="G56" s="49"/>
      <c r="H56" s="49"/>
      <c r="I56" s="159"/>
      <c r="J56" s="186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9"/>
      <c r="J57" s="49"/>
      <c r="K57" s="53"/>
    </row>
    <row r="58" s="1" customFormat="1" ht="29.28" customHeight="1">
      <c r="B58" s="48"/>
      <c r="C58" s="187" t="s">
        <v>167</v>
      </c>
      <c r="D58" s="174"/>
      <c r="E58" s="174"/>
      <c r="F58" s="174"/>
      <c r="G58" s="174"/>
      <c r="H58" s="174"/>
      <c r="I58" s="188"/>
      <c r="J58" s="189" t="s">
        <v>168</v>
      </c>
      <c r="K58" s="190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9"/>
      <c r="J59" s="49"/>
      <c r="K59" s="53"/>
    </row>
    <row r="60" s="1" customFormat="1" ht="29.28" customHeight="1">
      <c r="B60" s="48"/>
      <c r="C60" s="191" t="s">
        <v>169</v>
      </c>
      <c r="D60" s="49"/>
      <c r="E60" s="49"/>
      <c r="F60" s="49"/>
      <c r="G60" s="49"/>
      <c r="H60" s="49"/>
      <c r="I60" s="159"/>
      <c r="J60" s="170">
        <f>J85</f>
        <v>0</v>
      </c>
      <c r="K60" s="53"/>
      <c r="AU60" s="25" t="s">
        <v>170</v>
      </c>
    </row>
    <row r="61" s="8" customFormat="1" ht="24.96" customHeight="1">
      <c r="B61" s="192"/>
      <c r="C61" s="193"/>
      <c r="D61" s="194" t="s">
        <v>171</v>
      </c>
      <c r="E61" s="195"/>
      <c r="F61" s="195"/>
      <c r="G61" s="195"/>
      <c r="H61" s="195"/>
      <c r="I61" s="196"/>
      <c r="J61" s="197">
        <f>J86</f>
        <v>0</v>
      </c>
      <c r="K61" s="198"/>
    </row>
    <row r="62" s="9" customFormat="1" ht="19.92" customHeight="1">
      <c r="B62" s="199"/>
      <c r="C62" s="200"/>
      <c r="D62" s="201" t="s">
        <v>172</v>
      </c>
      <c r="E62" s="202"/>
      <c r="F62" s="202"/>
      <c r="G62" s="202"/>
      <c r="H62" s="202"/>
      <c r="I62" s="203"/>
      <c r="J62" s="204">
        <f>J87</f>
        <v>0</v>
      </c>
      <c r="K62" s="205"/>
    </row>
    <row r="63" s="8" customFormat="1" ht="24.96" customHeight="1">
      <c r="B63" s="192"/>
      <c r="C63" s="193"/>
      <c r="D63" s="194" t="s">
        <v>453</v>
      </c>
      <c r="E63" s="195"/>
      <c r="F63" s="195"/>
      <c r="G63" s="195"/>
      <c r="H63" s="195"/>
      <c r="I63" s="196"/>
      <c r="J63" s="197">
        <f>J122</f>
        <v>0</v>
      </c>
      <c r="K63" s="198"/>
    </row>
    <row r="64" s="1" customFormat="1" ht="21.84" customHeight="1">
      <c r="B64" s="48"/>
      <c r="C64" s="49"/>
      <c r="D64" s="49"/>
      <c r="E64" s="49"/>
      <c r="F64" s="49"/>
      <c r="G64" s="49"/>
      <c r="H64" s="49"/>
      <c r="I64" s="159"/>
      <c r="J64" s="49"/>
      <c r="K64" s="53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81"/>
      <c r="J65" s="70"/>
      <c r="K65" s="71"/>
    </row>
    <row r="69" s="1" customFormat="1" ht="6.96" customHeight="1">
      <c r="B69" s="72"/>
      <c r="C69" s="73"/>
      <c r="D69" s="73"/>
      <c r="E69" s="73"/>
      <c r="F69" s="73"/>
      <c r="G69" s="73"/>
      <c r="H69" s="73"/>
      <c r="I69" s="184"/>
      <c r="J69" s="73"/>
      <c r="K69" s="73"/>
      <c r="L69" s="74"/>
    </row>
    <row r="70" s="1" customFormat="1" ht="36.96" customHeight="1">
      <c r="B70" s="48"/>
      <c r="C70" s="75" t="s">
        <v>173</v>
      </c>
      <c r="D70" s="76"/>
      <c r="E70" s="76"/>
      <c r="F70" s="76"/>
      <c r="G70" s="76"/>
      <c r="H70" s="76"/>
      <c r="I70" s="206"/>
      <c r="J70" s="76"/>
      <c r="K70" s="76"/>
      <c r="L70" s="74"/>
    </row>
    <row r="71" s="1" customFormat="1" ht="6.96" customHeight="1">
      <c r="B71" s="48"/>
      <c r="C71" s="76"/>
      <c r="D71" s="76"/>
      <c r="E71" s="76"/>
      <c r="F71" s="76"/>
      <c r="G71" s="76"/>
      <c r="H71" s="76"/>
      <c r="I71" s="206"/>
      <c r="J71" s="76"/>
      <c r="K71" s="76"/>
      <c r="L71" s="74"/>
    </row>
    <row r="72" s="1" customFormat="1" ht="14.4" customHeight="1">
      <c r="B72" s="48"/>
      <c r="C72" s="78" t="s">
        <v>18</v>
      </c>
      <c r="D72" s="76"/>
      <c r="E72" s="76"/>
      <c r="F72" s="76"/>
      <c r="G72" s="76"/>
      <c r="H72" s="76"/>
      <c r="I72" s="206"/>
      <c r="J72" s="76"/>
      <c r="K72" s="76"/>
      <c r="L72" s="74"/>
    </row>
    <row r="73" s="1" customFormat="1" ht="16.5" customHeight="1">
      <c r="B73" s="48"/>
      <c r="C73" s="76"/>
      <c r="D73" s="76"/>
      <c r="E73" s="207" t="str">
        <f>E7</f>
        <v>TSO 2.SK v ŽST Postoloprty</v>
      </c>
      <c r="F73" s="78"/>
      <c r="G73" s="78"/>
      <c r="H73" s="78"/>
      <c r="I73" s="206"/>
      <c r="J73" s="76"/>
      <c r="K73" s="76"/>
      <c r="L73" s="74"/>
    </row>
    <row r="74">
      <c r="B74" s="29"/>
      <c r="C74" s="78" t="s">
        <v>150</v>
      </c>
      <c r="D74" s="208"/>
      <c r="E74" s="208"/>
      <c r="F74" s="208"/>
      <c r="G74" s="208"/>
      <c r="H74" s="208"/>
      <c r="I74" s="150"/>
      <c r="J74" s="208"/>
      <c r="K74" s="208"/>
      <c r="L74" s="209"/>
    </row>
    <row r="75" s="1" customFormat="1" ht="16.5" customHeight="1">
      <c r="B75" s="48"/>
      <c r="C75" s="76"/>
      <c r="D75" s="76"/>
      <c r="E75" s="207" t="s">
        <v>451</v>
      </c>
      <c r="F75" s="76"/>
      <c r="G75" s="76"/>
      <c r="H75" s="76"/>
      <c r="I75" s="206"/>
      <c r="J75" s="76"/>
      <c r="K75" s="76"/>
      <c r="L75" s="74"/>
    </row>
    <row r="76" s="1" customFormat="1" ht="14.4" customHeight="1">
      <c r="B76" s="48"/>
      <c r="C76" s="78" t="s">
        <v>159</v>
      </c>
      <c r="D76" s="76"/>
      <c r="E76" s="76"/>
      <c r="F76" s="76"/>
      <c r="G76" s="76"/>
      <c r="H76" s="76"/>
      <c r="I76" s="206"/>
      <c r="J76" s="76"/>
      <c r="K76" s="76"/>
      <c r="L76" s="74"/>
    </row>
    <row r="77" s="1" customFormat="1" ht="17.25" customHeight="1">
      <c r="B77" s="48"/>
      <c r="C77" s="76"/>
      <c r="D77" s="76"/>
      <c r="E77" s="84" t="str">
        <f>E11</f>
        <v>Č21 - Oprava přejezdu P1929 v km 215,140 - konstrukce a povrch</v>
      </c>
      <c r="F77" s="76"/>
      <c r="G77" s="76"/>
      <c r="H77" s="76"/>
      <c r="I77" s="206"/>
      <c r="J77" s="76"/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6"/>
      <c r="J78" s="76"/>
      <c r="K78" s="76"/>
      <c r="L78" s="74"/>
    </row>
    <row r="79" s="1" customFormat="1" ht="18" customHeight="1">
      <c r="B79" s="48"/>
      <c r="C79" s="78" t="s">
        <v>26</v>
      </c>
      <c r="D79" s="76"/>
      <c r="E79" s="76"/>
      <c r="F79" s="210" t="str">
        <f>F14</f>
        <v>Postoloprty</v>
      </c>
      <c r="G79" s="76"/>
      <c r="H79" s="76"/>
      <c r="I79" s="211" t="s">
        <v>28</v>
      </c>
      <c r="J79" s="87" t="str">
        <f>IF(J14="","",J14)</f>
        <v>3. 10. 2018</v>
      </c>
      <c r="K79" s="76"/>
      <c r="L79" s="74"/>
    </row>
    <row r="80" s="1" customFormat="1" ht="6.96" customHeight="1">
      <c r="B80" s="48"/>
      <c r="C80" s="76"/>
      <c r="D80" s="76"/>
      <c r="E80" s="76"/>
      <c r="F80" s="76"/>
      <c r="G80" s="76"/>
      <c r="H80" s="76"/>
      <c r="I80" s="206"/>
      <c r="J80" s="76"/>
      <c r="K80" s="76"/>
      <c r="L80" s="74"/>
    </row>
    <row r="81" s="1" customFormat="1">
      <c r="B81" s="48"/>
      <c r="C81" s="78" t="s">
        <v>36</v>
      </c>
      <c r="D81" s="76"/>
      <c r="E81" s="76"/>
      <c r="F81" s="210" t="str">
        <f>E17</f>
        <v>SŽDC s.o., OŘ UNL, ST Most</v>
      </c>
      <c r="G81" s="76"/>
      <c r="H81" s="76"/>
      <c r="I81" s="211" t="s">
        <v>44</v>
      </c>
      <c r="J81" s="210" t="str">
        <f>E23</f>
        <v xml:space="preserve"> </v>
      </c>
      <c r="K81" s="76"/>
      <c r="L81" s="74"/>
    </row>
    <row r="82" s="1" customFormat="1" ht="14.4" customHeight="1">
      <c r="B82" s="48"/>
      <c r="C82" s="78" t="s">
        <v>42</v>
      </c>
      <c r="D82" s="76"/>
      <c r="E82" s="76"/>
      <c r="F82" s="210" t="str">
        <f>IF(E20="","",E20)</f>
        <v/>
      </c>
      <c r="G82" s="76"/>
      <c r="H82" s="76"/>
      <c r="I82" s="206"/>
      <c r="J82" s="76"/>
      <c r="K82" s="76"/>
      <c r="L82" s="74"/>
    </row>
    <row r="83" s="1" customFormat="1" ht="10.32" customHeight="1">
      <c r="B83" s="48"/>
      <c r="C83" s="76"/>
      <c r="D83" s="76"/>
      <c r="E83" s="76"/>
      <c r="F83" s="76"/>
      <c r="G83" s="76"/>
      <c r="H83" s="76"/>
      <c r="I83" s="206"/>
      <c r="J83" s="76"/>
      <c r="K83" s="76"/>
      <c r="L83" s="74"/>
    </row>
    <row r="84" s="10" customFormat="1" ht="29.28" customHeight="1">
      <c r="B84" s="212"/>
      <c r="C84" s="213" t="s">
        <v>174</v>
      </c>
      <c r="D84" s="214" t="s">
        <v>69</v>
      </c>
      <c r="E84" s="214" t="s">
        <v>65</v>
      </c>
      <c r="F84" s="214" t="s">
        <v>175</v>
      </c>
      <c r="G84" s="214" t="s">
        <v>176</v>
      </c>
      <c r="H84" s="214" t="s">
        <v>177</v>
      </c>
      <c r="I84" s="215" t="s">
        <v>178</v>
      </c>
      <c r="J84" s="214" t="s">
        <v>168</v>
      </c>
      <c r="K84" s="216" t="s">
        <v>179</v>
      </c>
      <c r="L84" s="217"/>
      <c r="M84" s="104" t="s">
        <v>180</v>
      </c>
      <c r="N84" s="105" t="s">
        <v>54</v>
      </c>
      <c r="O84" s="105" t="s">
        <v>181</v>
      </c>
      <c r="P84" s="105" t="s">
        <v>182</v>
      </c>
      <c r="Q84" s="105" t="s">
        <v>183</v>
      </c>
      <c r="R84" s="105" t="s">
        <v>184</v>
      </c>
      <c r="S84" s="105" t="s">
        <v>185</v>
      </c>
      <c r="T84" s="106" t="s">
        <v>186</v>
      </c>
    </row>
    <row r="85" s="1" customFormat="1" ht="29.28" customHeight="1">
      <c r="B85" s="48"/>
      <c r="C85" s="110" t="s">
        <v>169</v>
      </c>
      <c r="D85" s="76"/>
      <c r="E85" s="76"/>
      <c r="F85" s="76"/>
      <c r="G85" s="76"/>
      <c r="H85" s="76"/>
      <c r="I85" s="206"/>
      <c r="J85" s="218">
        <f>BK85</f>
        <v>0</v>
      </c>
      <c r="K85" s="76"/>
      <c r="L85" s="74"/>
      <c r="M85" s="107"/>
      <c r="N85" s="108"/>
      <c r="O85" s="108"/>
      <c r="P85" s="219">
        <f>P86+P122</f>
        <v>0</v>
      </c>
      <c r="Q85" s="108"/>
      <c r="R85" s="219">
        <f>R86+R122</f>
        <v>39.125</v>
      </c>
      <c r="S85" s="108"/>
      <c r="T85" s="220">
        <f>T86+T122</f>
        <v>0</v>
      </c>
      <c r="AT85" s="25" t="s">
        <v>83</v>
      </c>
      <c r="AU85" s="25" t="s">
        <v>170</v>
      </c>
      <c r="BK85" s="221">
        <f>BK86+BK122</f>
        <v>0</v>
      </c>
    </row>
    <row r="86" s="15" customFormat="1" ht="37.44" customHeight="1">
      <c r="B86" s="290"/>
      <c r="C86" s="291"/>
      <c r="D86" s="292" t="s">
        <v>83</v>
      </c>
      <c r="E86" s="293" t="s">
        <v>359</v>
      </c>
      <c r="F86" s="293" t="s">
        <v>360</v>
      </c>
      <c r="G86" s="291"/>
      <c r="H86" s="291"/>
      <c r="I86" s="294"/>
      <c r="J86" s="295">
        <f>BK86</f>
        <v>0</v>
      </c>
      <c r="K86" s="291"/>
      <c r="L86" s="296"/>
      <c r="M86" s="297"/>
      <c r="N86" s="298"/>
      <c r="O86" s="298"/>
      <c r="P86" s="299">
        <f>P87</f>
        <v>0</v>
      </c>
      <c r="Q86" s="298"/>
      <c r="R86" s="299">
        <f>R87</f>
        <v>39.125</v>
      </c>
      <c r="S86" s="298"/>
      <c r="T86" s="300">
        <f>T87</f>
        <v>0</v>
      </c>
      <c r="AR86" s="301" t="s">
        <v>25</v>
      </c>
      <c r="AT86" s="302" t="s">
        <v>83</v>
      </c>
      <c r="AU86" s="302" t="s">
        <v>84</v>
      </c>
      <c r="AY86" s="301" t="s">
        <v>192</v>
      </c>
      <c r="BK86" s="303">
        <f>BK87</f>
        <v>0</v>
      </c>
    </row>
    <row r="87" s="15" customFormat="1" ht="19.92" customHeight="1">
      <c r="B87" s="290"/>
      <c r="C87" s="291"/>
      <c r="D87" s="292" t="s">
        <v>83</v>
      </c>
      <c r="E87" s="304" t="s">
        <v>222</v>
      </c>
      <c r="F87" s="304" t="s">
        <v>361</v>
      </c>
      <c r="G87" s="291"/>
      <c r="H87" s="291"/>
      <c r="I87" s="294"/>
      <c r="J87" s="305">
        <f>BK87</f>
        <v>0</v>
      </c>
      <c r="K87" s="291"/>
      <c r="L87" s="296"/>
      <c r="M87" s="297"/>
      <c r="N87" s="298"/>
      <c r="O87" s="298"/>
      <c r="P87" s="299">
        <f>SUM(P88:P121)</f>
        <v>0</v>
      </c>
      <c r="Q87" s="298"/>
      <c r="R87" s="299">
        <f>SUM(R88:R121)</f>
        <v>39.125</v>
      </c>
      <c r="S87" s="298"/>
      <c r="T87" s="300">
        <f>SUM(T88:T121)</f>
        <v>0</v>
      </c>
      <c r="AR87" s="301" t="s">
        <v>25</v>
      </c>
      <c r="AT87" s="302" t="s">
        <v>83</v>
      </c>
      <c r="AU87" s="302" t="s">
        <v>25</v>
      </c>
      <c r="AY87" s="301" t="s">
        <v>192</v>
      </c>
      <c r="BK87" s="303">
        <f>SUM(BK88:BK121)</f>
        <v>0</v>
      </c>
    </row>
    <row r="88" s="1" customFormat="1" ht="16.5" customHeight="1">
      <c r="B88" s="48"/>
      <c r="C88" s="280" t="s">
        <v>25</v>
      </c>
      <c r="D88" s="280" t="s">
        <v>296</v>
      </c>
      <c r="E88" s="281" t="s">
        <v>454</v>
      </c>
      <c r="F88" s="282" t="s">
        <v>455</v>
      </c>
      <c r="G88" s="283" t="s">
        <v>134</v>
      </c>
      <c r="H88" s="284">
        <v>13.199999999999999</v>
      </c>
      <c r="I88" s="285"/>
      <c r="J88" s="286">
        <f>ROUND(I88*H88,2)</f>
        <v>0</v>
      </c>
      <c r="K88" s="282" t="s">
        <v>190</v>
      </c>
      <c r="L88" s="287"/>
      <c r="M88" s="288" t="s">
        <v>45</v>
      </c>
      <c r="N88" s="289" t="s">
        <v>57</v>
      </c>
      <c r="O88" s="49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5" t="s">
        <v>240</v>
      </c>
      <c r="AT88" s="25" t="s">
        <v>296</v>
      </c>
      <c r="AU88" s="25" t="s">
        <v>92</v>
      </c>
      <c r="AY88" s="25" t="s">
        <v>192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5" t="s">
        <v>191</v>
      </c>
      <c r="BK88" s="233">
        <f>ROUND(I88*H88,2)</f>
        <v>0</v>
      </c>
      <c r="BL88" s="25" t="s">
        <v>191</v>
      </c>
      <c r="BM88" s="25" t="s">
        <v>456</v>
      </c>
    </row>
    <row r="89" s="1" customFormat="1">
      <c r="B89" s="48"/>
      <c r="C89" s="76"/>
      <c r="D89" s="234" t="s">
        <v>203</v>
      </c>
      <c r="E89" s="76"/>
      <c r="F89" s="235" t="s">
        <v>457</v>
      </c>
      <c r="G89" s="76"/>
      <c r="H89" s="76"/>
      <c r="I89" s="206"/>
      <c r="J89" s="76"/>
      <c r="K89" s="76"/>
      <c r="L89" s="74"/>
      <c r="M89" s="236"/>
      <c r="N89" s="49"/>
      <c r="O89" s="49"/>
      <c r="P89" s="49"/>
      <c r="Q89" s="49"/>
      <c r="R89" s="49"/>
      <c r="S89" s="49"/>
      <c r="T89" s="97"/>
      <c r="AT89" s="25" t="s">
        <v>203</v>
      </c>
      <c r="AU89" s="25" t="s">
        <v>92</v>
      </c>
    </row>
    <row r="90" s="11" customFormat="1">
      <c r="B90" s="237"/>
      <c r="C90" s="238"/>
      <c r="D90" s="234" t="s">
        <v>196</v>
      </c>
      <c r="E90" s="239" t="s">
        <v>439</v>
      </c>
      <c r="F90" s="240" t="s">
        <v>441</v>
      </c>
      <c r="G90" s="238"/>
      <c r="H90" s="241">
        <v>13.199999999999999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AT90" s="247" t="s">
        <v>196</v>
      </c>
      <c r="AU90" s="247" t="s">
        <v>92</v>
      </c>
      <c r="AV90" s="11" t="s">
        <v>92</v>
      </c>
      <c r="AW90" s="11" t="s">
        <v>47</v>
      </c>
      <c r="AX90" s="11" t="s">
        <v>25</v>
      </c>
      <c r="AY90" s="247" t="s">
        <v>192</v>
      </c>
    </row>
    <row r="91" s="1" customFormat="1" ht="16.5" customHeight="1">
      <c r="B91" s="48"/>
      <c r="C91" s="280" t="s">
        <v>92</v>
      </c>
      <c r="D91" s="280" t="s">
        <v>296</v>
      </c>
      <c r="E91" s="281" t="s">
        <v>458</v>
      </c>
      <c r="F91" s="282" t="s">
        <v>459</v>
      </c>
      <c r="G91" s="283" t="s">
        <v>145</v>
      </c>
      <c r="H91" s="284">
        <v>32.603999999999999</v>
      </c>
      <c r="I91" s="285"/>
      <c r="J91" s="286">
        <f>ROUND(I91*H91,2)</f>
        <v>0</v>
      </c>
      <c r="K91" s="282" t="s">
        <v>190</v>
      </c>
      <c r="L91" s="287"/>
      <c r="M91" s="288" t="s">
        <v>45</v>
      </c>
      <c r="N91" s="289" t="s">
        <v>57</v>
      </c>
      <c r="O91" s="49"/>
      <c r="P91" s="231">
        <f>O91*H91</f>
        <v>0</v>
      </c>
      <c r="Q91" s="231">
        <v>1</v>
      </c>
      <c r="R91" s="231">
        <f>Q91*H91</f>
        <v>32.603999999999999</v>
      </c>
      <c r="S91" s="231">
        <v>0</v>
      </c>
      <c r="T91" s="232">
        <f>S91*H91</f>
        <v>0</v>
      </c>
      <c r="AR91" s="25" t="s">
        <v>240</v>
      </c>
      <c r="AT91" s="25" t="s">
        <v>296</v>
      </c>
      <c r="AU91" s="25" t="s">
        <v>92</v>
      </c>
      <c r="AY91" s="25" t="s">
        <v>192</v>
      </c>
      <c r="BE91" s="233">
        <f>IF(N91="základní",J91,0)</f>
        <v>0</v>
      </c>
      <c r="BF91" s="233">
        <f>IF(N91="snížená",J91,0)</f>
        <v>0</v>
      </c>
      <c r="BG91" s="233">
        <f>IF(N91="zákl. přenesená",J91,0)</f>
        <v>0</v>
      </c>
      <c r="BH91" s="233">
        <f>IF(N91="sníž. přenesená",J91,0)</f>
        <v>0</v>
      </c>
      <c r="BI91" s="233">
        <f>IF(N91="nulová",J91,0)</f>
        <v>0</v>
      </c>
      <c r="BJ91" s="25" t="s">
        <v>191</v>
      </c>
      <c r="BK91" s="233">
        <f>ROUND(I91*H91,2)</f>
        <v>0</v>
      </c>
      <c r="BL91" s="25" t="s">
        <v>191</v>
      </c>
      <c r="BM91" s="25" t="s">
        <v>460</v>
      </c>
    </row>
    <row r="92" s="11" customFormat="1">
      <c r="B92" s="237"/>
      <c r="C92" s="238"/>
      <c r="D92" s="234" t="s">
        <v>196</v>
      </c>
      <c r="E92" s="239" t="s">
        <v>45</v>
      </c>
      <c r="F92" s="240" t="s">
        <v>461</v>
      </c>
      <c r="G92" s="238"/>
      <c r="H92" s="241">
        <v>32.603999999999999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AT92" s="247" t="s">
        <v>196</v>
      </c>
      <c r="AU92" s="247" t="s">
        <v>92</v>
      </c>
      <c r="AV92" s="11" t="s">
        <v>92</v>
      </c>
      <c r="AW92" s="11" t="s">
        <v>47</v>
      </c>
      <c r="AX92" s="11" t="s">
        <v>25</v>
      </c>
      <c r="AY92" s="247" t="s">
        <v>192</v>
      </c>
    </row>
    <row r="93" s="1" customFormat="1" ht="16.5" customHeight="1">
      <c r="B93" s="48"/>
      <c r="C93" s="280" t="s">
        <v>206</v>
      </c>
      <c r="D93" s="280" t="s">
        <v>296</v>
      </c>
      <c r="E93" s="281" t="s">
        <v>462</v>
      </c>
      <c r="F93" s="282" t="s">
        <v>463</v>
      </c>
      <c r="G93" s="283" t="s">
        <v>145</v>
      </c>
      <c r="H93" s="284">
        <v>6.5209999999999999</v>
      </c>
      <c r="I93" s="285"/>
      <c r="J93" s="286">
        <f>ROUND(I93*H93,2)</f>
        <v>0</v>
      </c>
      <c r="K93" s="282" t="s">
        <v>190</v>
      </c>
      <c r="L93" s="287"/>
      <c r="M93" s="288" t="s">
        <v>45</v>
      </c>
      <c r="N93" s="289" t="s">
        <v>57</v>
      </c>
      <c r="O93" s="49"/>
      <c r="P93" s="231">
        <f>O93*H93</f>
        <v>0</v>
      </c>
      <c r="Q93" s="231">
        <v>1</v>
      </c>
      <c r="R93" s="231">
        <f>Q93*H93</f>
        <v>6.5209999999999999</v>
      </c>
      <c r="S93" s="231">
        <v>0</v>
      </c>
      <c r="T93" s="232">
        <f>S93*H93</f>
        <v>0</v>
      </c>
      <c r="AR93" s="25" t="s">
        <v>240</v>
      </c>
      <c r="AT93" s="25" t="s">
        <v>296</v>
      </c>
      <c r="AU93" s="25" t="s">
        <v>92</v>
      </c>
      <c r="AY93" s="25" t="s">
        <v>192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5" t="s">
        <v>191</v>
      </c>
      <c r="BK93" s="233">
        <f>ROUND(I93*H93,2)</f>
        <v>0</v>
      </c>
      <c r="BL93" s="25" t="s">
        <v>191</v>
      </c>
      <c r="BM93" s="25" t="s">
        <v>464</v>
      </c>
    </row>
    <row r="94" s="11" customFormat="1">
      <c r="B94" s="237"/>
      <c r="C94" s="238"/>
      <c r="D94" s="234" t="s">
        <v>196</v>
      </c>
      <c r="E94" s="239" t="s">
        <v>45</v>
      </c>
      <c r="F94" s="240" t="s">
        <v>465</v>
      </c>
      <c r="G94" s="238"/>
      <c r="H94" s="241">
        <v>6.5209999999999999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AT94" s="247" t="s">
        <v>196</v>
      </c>
      <c r="AU94" s="247" t="s">
        <v>92</v>
      </c>
      <c r="AV94" s="11" t="s">
        <v>92</v>
      </c>
      <c r="AW94" s="11" t="s">
        <v>47</v>
      </c>
      <c r="AX94" s="11" t="s">
        <v>25</v>
      </c>
      <c r="AY94" s="247" t="s">
        <v>192</v>
      </c>
    </row>
    <row r="95" s="1" customFormat="1" ht="25.5" customHeight="1">
      <c r="B95" s="48"/>
      <c r="C95" s="280" t="s">
        <v>191</v>
      </c>
      <c r="D95" s="280" t="s">
        <v>296</v>
      </c>
      <c r="E95" s="281" t="s">
        <v>466</v>
      </c>
      <c r="F95" s="282" t="s">
        <v>467</v>
      </c>
      <c r="G95" s="283" t="s">
        <v>200</v>
      </c>
      <c r="H95" s="284">
        <v>14</v>
      </c>
      <c r="I95" s="285"/>
      <c r="J95" s="286">
        <f>ROUND(I95*H95,2)</f>
        <v>0</v>
      </c>
      <c r="K95" s="282" t="s">
        <v>468</v>
      </c>
      <c r="L95" s="287"/>
      <c r="M95" s="288" t="s">
        <v>45</v>
      </c>
      <c r="N95" s="289" t="s">
        <v>57</v>
      </c>
      <c r="O95" s="49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AR95" s="25" t="s">
        <v>240</v>
      </c>
      <c r="AT95" s="25" t="s">
        <v>296</v>
      </c>
      <c r="AU95" s="25" t="s">
        <v>92</v>
      </c>
      <c r="AY95" s="25" t="s">
        <v>192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25" t="s">
        <v>191</v>
      </c>
      <c r="BK95" s="233">
        <f>ROUND(I95*H95,2)</f>
        <v>0</v>
      </c>
      <c r="BL95" s="25" t="s">
        <v>191</v>
      </c>
      <c r="BM95" s="25" t="s">
        <v>469</v>
      </c>
    </row>
    <row r="96" s="11" customFormat="1">
      <c r="B96" s="237"/>
      <c r="C96" s="238"/>
      <c r="D96" s="234" t="s">
        <v>196</v>
      </c>
      <c r="E96" s="239" t="s">
        <v>45</v>
      </c>
      <c r="F96" s="240" t="s">
        <v>470</v>
      </c>
      <c r="G96" s="238"/>
      <c r="H96" s="241">
        <v>14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AT96" s="247" t="s">
        <v>196</v>
      </c>
      <c r="AU96" s="247" t="s">
        <v>92</v>
      </c>
      <c r="AV96" s="11" t="s">
        <v>92</v>
      </c>
      <c r="AW96" s="11" t="s">
        <v>47</v>
      </c>
      <c r="AX96" s="11" t="s">
        <v>84</v>
      </c>
      <c r="AY96" s="247" t="s">
        <v>192</v>
      </c>
    </row>
    <row r="97" s="13" customFormat="1">
      <c r="B97" s="259"/>
      <c r="C97" s="260"/>
      <c r="D97" s="234" t="s">
        <v>196</v>
      </c>
      <c r="E97" s="261" t="s">
        <v>45</v>
      </c>
      <c r="F97" s="262" t="s">
        <v>221</v>
      </c>
      <c r="G97" s="260"/>
      <c r="H97" s="263">
        <v>14</v>
      </c>
      <c r="I97" s="264"/>
      <c r="J97" s="260"/>
      <c r="K97" s="260"/>
      <c r="L97" s="265"/>
      <c r="M97" s="266"/>
      <c r="N97" s="267"/>
      <c r="O97" s="267"/>
      <c r="P97" s="267"/>
      <c r="Q97" s="267"/>
      <c r="R97" s="267"/>
      <c r="S97" s="267"/>
      <c r="T97" s="268"/>
      <c r="AT97" s="269" t="s">
        <v>196</v>
      </c>
      <c r="AU97" s="269" t="s">
        <v>92</v>
      </c>
      <c r="AV97" s="13" t="s">
        <v>191</v>
      </c>
      <c r="AW97" s="13" t="s">
        <v>47</v>
      </c>
      <c r="AX97" s="13" t="s">
        <v>25</v>
      </c>
      <c r="AY97" s="269" t="s">
        <v>192</v>
      </c>
    </row>
    <row r="98" s="1" customFormat="1" ht="38.25" customHeight="1">
      <c r="B98" s="48"/>
      <c r="C98" s="222" t="s">
        <v>222</v>
      </c>
      <c r="D98" s="222" t="s">
        <v>187</v>
      </c>
      <c r="E98" s="223" t="s">
        <v>471</v>
      </c>
      <c r="F98" s="224" t="s">
        <v>472</v>
      </c>
      <c r="G98" s="225" t="s">
        <v>134</v>
      </c>
      <c r="H98" s="226">
        <v>13.199999999999999</v>
      </c>
      <c r="I98" s="227"/>
      <c r="J98" s="228">
        <f>ROUND(I98*H98,2)</f>
        <v>0</v>
      </c>
      <c r="K98" s="224" t="s">
        <v>190</v>
      </c>
      <c r="L98" s="74"/>
      <c r="M98" s="229" t="s">
        <v>45</v>
      </c>
      <c r="N98" s="230" t="s">
        <v>57</v>
      </c>
      <c r="O98" s="49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5" t="s">
        <v>191</v>
      </c>
      <c r="AT98" s="25" t="s">
        <v>187</v>
      </c>
      <c r="AU98" s="25" t="s">
        <v>92</v>
      </c>
      <c r="AY98" s="25" t="s">
        <v>192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5" t="s">
        <v>191</v>
      </c>
      <c r="BK98" s="233">
        <f>ROUND(I98*H98,2)</f>
        <v>0</v>
      </c>
      <c r="BL98" s="25" t="s">
        <v>191</v>
      </c>
      <c r="BM98" s="25" t="s">
        <v>473</v>
      </c>
    </row>
    <row r="99" s="1" customFormat="1">
      <c r="B99" s="48"/>
      <c r="C99" s="76"/>
      <c r="D99" s="234" t="s">
        <v>194</v>
      </c>
      <c r="E99" s="76"/>
      <c r="F99" s="235" t="s">
        <v>474</v>
      </c>
      <c r="G99" s="76"/>
      <c r="H99" s="76"/>
      <c r="I99" s="206"/>
      <c r="J99" s="76"/>
      <c r="K99" s="76"/>
      <c r="L99" s="74"/>
      <c r="M99" s="236"/>
      <c r="N99" s="49"/>
      <c r="O99" s="49"/>
      <c r="P99" s="49"/>
      <c r="Q99" s="49"/>
      <c r="R99" s="49"/>
      <c r="S99" s="49"/>
      <c r="T99" s="97"/>
      <c r="AT99" s="25" t="s">
        <v>194</v>
      </c>
      <c r="AU99" s="25" t="s">
        <v>92</v>
      </c>
    </row>
    <row r="100" s="1" customFormat="1">
      <c r="B100" s="48"/>
      <c r="C100" s="76"/>
      <c r="D100" s="234" t="s">
        <v>203</v>
      </c>
      <c r="E100" s="76"/>
      <c r="F100" s="235" t="s">
        <v>475</v>
      </c>
      <c r="G100" s="76"/>
      <c r="H100" s="76"/>
      <c r="I100" s="206"/>
      <c r="J100" s="76"/>
      <c r="K100" s="76"/>
      <c r="L100" s="74"/>
      <c r="M100" s="236"/>
      <c r="N100" s="49"/>
      <c r="O100" s="49"/>
      <c r="P100" s="49"/>
      <c r="Q100" s="49"/>
      <c r="R100" s="49"/>
      <c r="S100" s="49"/>
      <c r="T100" s="97"/>
      <c r="AT100" s="25" t="s">
        <v>203</v>
      </c>
      <c r="AU100" s="25" t="s">
        <v>92</v>
      </c>
    </row>
    <row r="101" s="11" customFormat="1">
      <c r="B101" s="237"/>
      <c r="C101" s="238"/>
      <c r="D101" s="234" t="s">
        <v>196</v>
      </c>
      <c r="E101" s="239" t="s">
        <v>45</v>
      </c>
      <c r="F101" s="240" t="s">
        <v>439</v>
      </c>
      <c r="G101" s="238"/>
      <c r="H101" s="241">
        <v>13.199999999999999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AT101" s="247" t="s">
        <v>196</v>
      </c>
      <c r="AU101" s="247" t="s">
        <v>92</v>
      </c>
      <c r="AV101" s="11" t="s">
        <v>92</v>
      </c>
      <c r="AW101" s="11" t="s">
        <v>47</v>
      </c>
      <c r="AX101" s="11" t="s">
        <v>25</v>
      </c>
      <c r="AY101" s="247" t="s">
        <v>192</v>
      </c>
    </row>
    <row r="102" s="1" customFormat="1" ht="38.25" customHeight="1">
      <c r="B102" s="48"/>
      <c r="C102" s="222" t="s">
        <v>229</v>
      </c>
      <c r="D102" s="222" t="s">
        <v>187</v>
      </c>
      <c r="E102" s="223" t="s">
        <v>476</v>
      </c>
      <c r="F102" s="224" t="s">
        <v>477</v>
      </c>
      <c r="G102" s="225" t="s">
        <v>134</v>
      </c>
      <c r="H102" s="226">
        <v>13.199999999999999</v>
      </c>
      <c r="I102" s="227"/>
      <c r="J102" s="228">
        <f>ROUND(I102*H102,2)</f>
        <v>0</v>
      </c>
      <c r="K102" s="224" t="s">
        <v>190</v>
      </c>
      <c r="L102" s="74"/>
      <c r="M102" s="229" t="s">
        <v>45</v>
      </c>
      <c r="N102" s="230" t="s">
        <v>57</v>
      </c>
      <c r="O102" s="49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5" t="s">
        <v>191</v>
      </c>
      <c r="AT102" s="25" t="s">
        <v>187</v>
      </c>
      <c r="AU102" s="25" t="s">
        <v>92</v>
      </c>
      <c r="AY102" s="25" t="s">
        <v>192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5" t="s">
        <v>191</v>
      </c>
      <c r="BK102" s="233">
        <f>ROUND(I102*H102,2)</f>
        <v>0</v>
      </c>
      <c r="BL102" s="25" t="s">
        <v>191</v>
      </c>
      <c r="BM102" s="25" t="s">
        <v>478</v>
      </c>
    </row>
    <row r="103" s="1" customFormat="1">
      <c r="B103" s="48"/>
      <c r="C103" s="76"/>
      <c r="D103" s="234" t="s">
        <v>194</v>
      </c>
      <c r="E103" s="76"/>
      <c r="F103" s="235" t="s">
        <v>479</v>
      </c>
      <c r="G103" s="76"/>
      <c r="H103" s="76"/>
      <c r="I103" s="206"/>
      <c r="J103" s="76"/>
      <c r="K103" s="76"/>
      <c r="L103" s="74"/>
      <c r="M103" s="236"/>
      <c r="N103" s="49"/>
      <c r="O103" s="49"/>
      <c r="P103" s="49"/>
      <c r="Q103" s="49"/>
      <c r="R103" s="49"/>
      <c r="S103" s="49"/>
      <c r="T103" s="97"/>
      <c r="AT103" s="25" t="s">
        <v>194</v>
      </c>
      <c r="AU103" s="25" t="s">
        <v>92</v>
      </c>
    </row>
    <row r="104" s="1" customFormat="1">
      <c r="B104" s="48"/>
      <c r="C104" s="76"/>
      <c r="D104" s="234" t="s">
        <v>203</v>
      </c>
      <c r="E104" s="76"/>
      <c r="F104" s="235" t="s">
        <v>480</v>
      </c>
      <c r="G104" s="76"/>
      <c r="H104" s="76"/>
      <c r="I104" s="206"/>
      <c r="J104" s="76"/>
      <c r="K104" s="76"/>
      <c r="L104" s="74"/>
      <c r="M104" s="236"/>
      <c r="N104" s="49"/>
      <c r="O104" s="49"/>
      <c r="P104" s="49"/>
      <c r="Q104" s="49"/>
      <c r="R104" s="49"/>
      <c r="S104" s="49"/>
      <c r="T104" s="97"/>
      <c r="AT104" s="25" t="s">
        <v>203</v>
      </c>
      <c r="AU104" s="25" t="s">
        <v>92</v>
      </c>
    </row>
    <row r="105" s="11" customFormat="1">
      <c r="B105" s="237"/>
      <c r="C105" s="238"/>
      <c r="D105" s="234" t="s">
        <v>196</v>
      </c>
      <c r="E105" s="239" t="s">
        <v>45</v>
      </c>
      <c r="F105" s="240" t="s">
        <v>439</v>
      </c>
      <c r="G105" s="238"/>
      <c r="H105" s="241">
        <v>13.199999999999999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AT105" s="247" t="s">
        <v>196</v>
      </c>
      <c r="AU105" s="247" t="s">
        <v>92</v>
      </c>
      <c r="AV105" s="11" t="s">
        <v>92</v>
      </c>
      <c r="AW105" s="11" t="s">
        <v>47</v>
      </c>
      <c r="AX105" s="11" t="s">
        <v>25</v>
      </c>
      <c r="AY105" s="247" t="s">
        <v>192</v>
      </c>
    </row>
    <row r="106" s="1" customFormat="1" ht="38.25" customHeight="1">
      <c r="B106" s="48"/>
      <c r="C106" s="222" t="s">
        <v>236</v>
      </c>
      <c r="D106" s="222" t="s">
        <v>187</v>
      </c>
      <c r="E106" s="223" t="s">
        <v>481</v>
      </c>
      <c r="F106" s="224" t="s">
        <v>482</v>
      </c>
      <c r="G106" s="225" t="s">
        <v>134</v>
      </c>
      <c r="H106" s="226">
        <v>13.199999999999999</v>
      </c>
      <c r="I106" s="227"/>
      <c r="J106" s="228">
        <f>ROUND(I106*H106,2)</f>
        <v>0</v>
      </c>
      <c r="K106" s="224" t="s">
        <v>190</v>
      </c>
      <c r="L106" s="74"/>
      <c r="M106" s="229" t="s">
        <v>45</v>
      </c>
      <c r="N106" s="230" t="s">
        <v>57</v>
      </c>
      <c r="O106" s="49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AR106" s="25" t="s">
        <v>191</v>
      </c>
      <c r="AT106" s="25" t="s">
        <v>187</v>
      </c>
      <c r="AU106" s="25" t="s">
        <v>92</v>
      </c>
      <c r="AY106" s="25" t="s">
        <v>192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25" t="s">
        <v>191</v>
      </c>
      <c r="BK106" s="233">
        <f>ROUND(I106*H106,2)</f>
        <v>0</v>
      </c>
      <c r="BL106" s="25" t="s">
        <v>191</v>
      </c>
      <c r="BM106" s="25" t="s">
        <v>483</v>
      </c>
    </row>
    <row r="107" s="1" customFormat="1">
      <c r="B107" s="48"/>
      <c r="C107" s="76"/>
      <c r="D107" s="234" t="s">
        <v>194</v>
      </c>
      <c r="E107" s="76"/>
      <c r="F107" s="235" t="s">
        <v>479</v>
      </c>
      <c r="G107" s="76"/>
      <c r="H107" s="76"/>
      <c r="I107" s="206"/>
      <c r="J107" s="76"/>
      <c r="K107" s="76"/>
      <c r="L107" s="74"/>
      <c r="M107" s="236"/>
      <c r="N107" s="49"/>
      <c r="O107" s="49"/>
      <c r="P107" s="49"/>
      <c r="Q107" s="49"/>
      <c r="R107" s="49"/>
      <c r="S107" s="49"/>
      <c r="T107" s="97"/>
      <c r="AT107" s="25" t="s">
        <v>194</v>
      </c>
      <c r="AU107" s="25" t="s">
        <v>92</v>
      </c>
    </row>
    <row r="108" s="11" customFormat="1">
      <c r="B108" s="237"/>
      <c r="C108" s="238"/>
      <c r="D108" s="234" t="s">
        <v>196</v>
      </c>
      <c r="E108" s="239" t="s">
        <v>45</v>
      </c>
      <c r="F108" s="240" t="s">
        <v>439</v>
      </c>
      <c r="G108" s="238"/>
      <c r="H108" s="241">
        <v>13.199999999999999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AT108" s="247" t="s">
        <v>196</v>
      </c>
      <c r="AU108" s="247" t="s">
        <v>92</v>
      </c>
      <c r="AV108" s="11" t="s">
        <v>92</v>
      </c>
      <c r="AW108" s="11" t="s">
        <v>47</v>
      </c>
      <c r="AX108" s="11" t="s">
        <v>84</v>
      </c>
      <c r="AY108" s="247" t="s">
        <v>192</v>
      </c>
    </row>
    <row r="109" s="13" customFormat="1">
      <c r="B109" s="259"/>
      <c r="C109" s="260"/>
      <c r="D109" s="234" t="s">
        <v>196</v>
      </c>
      <c r="E109" s="261" t="s">
        <v>45</v>
      </c>
      <c r="F109" s="262" t="s">
        <v>221</v>
      </c>
      <c r="G109" s="260"/>
      <c r="H109" s="263">
        <v>13.199999999999999</v>
      </c>
      <c r="I109" s="264"/>
      <c r="J109" s="260"/>
      <c r="K109" s="260"/>
      <c r="L109" s="265"/>
      <c r="M109" s="266"/>
      <c r="N109" s="267"/>
      <c r="O109" s="267"/>
      <c r="P109" s="267"/>
      <c r="Q109" s="267"/>
      <c r="R109" s="267"/>
      <c r="S109" s="267"/>
      <c r="T109" s="268"/>
      <c r="AT109" s="269" t="s">
        <v>196</v>
      </c>
      <c r="AU109" s="269" t="s">
        <v>92</v>
      </c>
      <c r="AV109" s="13" t="s">
        <v>191</v>
      </c>
      <c r="AW109" s="13" t="s">
        <v>47</v>
      </c>
      <c r="AX109" s="13" t="s">
        <v>25</v>
      </c>
      <c r="AY109" s="269" t="s">
        <v>192</v>
      </c>
    </row>
    <row r="110" s="1" customFormat="1" ht="38.25" customHeight="1">
      <c r="B110" s="48"/>
      <c r="C110" s="222" t="s">
        <v>240</v>
      </c>
      <c r="D110" s="222" t="s">
        <v>187</v>
      </c>
      <c r="E110" s="223" t="s">
        <v>484</v>
      </c>
      <c r="F110" s="224" t="s">
        <v>485</v>
      </c>
      <c r="G110" s="225" t="s">
        <v>134</v>
      </c>
      <c r="H110" s="226">
        <v>12</v>
      </c>
      <c r="I110" s="227"/>
      <c r="J110" s="228">
        <f>ROUND(I110*H110,2)</f>
        <v>0</v>
      </c>
      <c r="K110" s="224" t="s">
        <v>190</v>
      </c>
      <c r="L110" s="74"/>
      <c r="M110" s="229" t="s">
        <v>45</v>
      </c>
      <c r="N110" s="230" t="s">
        <v>57</v>
      </c>
      <c r="O110" s="49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AR110" s="25" t="s">
        <v>191</v>
      </c>
      <c r="AT110" s="25" t="s">
        <v>187</v>
      </c>
      <c r="AU110" s="25" t="s">
        <v>92</v>
      </c>
      <c r="AY110" s="25" t="s">
        <v>192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5" t="s">
        <v>191</v>
      </c>
      <c r="BK110" s="233">
        <f>ROUND(I110*H110,2)</f>
        <v>0</v>
      </c>
      <c r="BL110" s="25" t="s">
        <v>191</v>
      </c>
      <c r="BM110" s="25" t="s">
        <v>486</v>
      </c>
    </row>
    <row r="111" s="1" customFormat="1">
      <c r="B111" s="48"/>
      <c r="C111" s="76"/>
      <c r="D111" s="234" t="s">
        <v>194</v>
      </c>
      <c r="E111" s="76"/>
      <c r="F111" s="235" t="s">
        <v>474</v>
      </c>
      <c r="G111" s="76"/>
      <c r="H111" s="76"/>
      <c r="I111" s="206"/>
      <c r="J111" s="76"/>
      <c r="K111" s="76"/>
      <c r="L111" s="74"/>
      <c r="M111" s="236"/>
      <c r="N111" s="49"/>
      <c r="O111" s="49"/>
      <c r="P111" s="49"/>
      <c r="Q111" s="49"/>
      <c r="R111" s="49"/>
      <c r="S111" s="49"/>
      <c r="T111" s="97"/>
      <c r="AT111" s="25" t="s">
        <v>194</v>
      </c>
      <c r="AU111" s="25" t="s">
        <v>92</v>
      </c>
    </row>
    <row r="112" s="11" customFormat="1">
      <c r="B112" s="237"/>
      <c r="C112" s="238"/>
      <c r="D112" s="234" t="s">
        <v>196</v>
      </c>
      <c r="E112" s="239" t="s">
        <v>45</v>
      </c>
      <c r="F112" s="240" t="s">
        <v>265</v>
      </c>
      <c r="G112" s="238"/>
      <c r="H112" s="241">
        <v>12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AT112" s="247" t="s">
        <v>196</v>
      </c>
      <c r="AU112" s="247" t="s">
        <v>92</v>
      </c>
      <c r="AV112" s="11" t="s">
        <v>92</v>
      </c>
      <c r="AW112" s="11" t="s">
        <v>47</v>
      </c>
      <c r="AX112" s="11" t="s">
        <v>25</v>
      </c>
      <c r="AY112" s="247" t="s">
        <v>192</v>
      </c>
    </row>
    <row r="113" s="1" customFormat="1" ht="25.5" customHeight="1">
      <c r="B113" s="48"/>
      <c r="C113" s="222" t="s">
        <v>248</v>
      </c>
      <c r="D113" s="222" t="s">
        <v>187</v>
      </c>
      <c r="E113" s="223" t="s">
        <v>487</v>
      </c>
      <c r="F113" s="224" t="s">
        <v>488</v>
      </c>
      <c r="G113" s="225" t="s">
        <v>134</v>
      </c>
      <c r="H113" s="226">
        <v>13.199999999999999</v>
      </c>
      <c r="I113" s="227"/>
      <c r="J113" s="228">
        <f>ROUND(I113*H113,2)</f>
        <v>0</v>
      </c>
      <c r="K113" s="224" t="s">
        <v>190</v>
      </c>
      <c r="L113" s="74"/>
      <c r="M113" s="229" t="s">
        <v>45</v>
      </c>
      <c r="N113" s="230" t="s">
        <v>57</v>
      </c>
      <c r="O113" s="49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AR113" s="25" t="s">
        <v>191</v>
      </c>
      <c r="AT113" s="25" t="s">
        <v>187</v>
      </c>
      <c r="AU113" s="25" t="s">
        <v>92</v>
      </c>
      <c r="AY113" s="25" t="s">
        <v>192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5" t="s">
        <v>191</v>
      </c>
      <c r="BK113" s="233">
        <f>ROUND(I113*H113,2)</f>
        <v>0</v>
      </c>
      <c r="BL113" s="25" t="s">
        <v>191</v>
      </c>
      <c r="BM113" s="25" t="s">
        <v>489</v>
      </c>
    </row>
    <row r="114" s="1" customFormat="1">
      <c r="B114" s="48"/>
      <c r="C114" s="76"/>
      <c r="D114" s="234" t="s">
        <v>194</v>
      </c>
      <c r="E114" s="76"/>
      <c r="F114" s="235" t="s">
        <v>490</v>
      </c>
      <c r="G114" s="76"/>
      <c r="H114" s="76"/>
      <c r="I114" s="206"/>
      <c r="J114" s="76"/>
      <c r="K114" s="76"/>
      <c r="L114" s="74"/>
      <c r="M114" s="236"/>
      <c r="N114" s="49"/>
      <c r="O114" s="49"/>
      <c r="P114" s="49"/>
      <c r="Q114" s="49"/>
      <c r="R114" s="49"/>
      <c r="S114" s="49"/>
      <c r="T114" s="97"/>
      <c r="AT114" s="25" t="s">
        <v>194</v>
      </c>
      <c r="AU114" s="25" t="s">
        <v>92</v>
      </c>
    </row>
    <row r="115" s="11" customFormat="1">
      <c r="B115" s="237"/>
      <c r="C115" s="238"/>
      <c r="D115" s="234" t="s">
        <v>196</v>
      </c>
      <c r="E115" s="239" t="s">
        <v>45</v>
      </c>
      <c r="F115" s="240" t="s">
        <v>491</v>
      </c>
      <c r="G115" s="238"/>
      <c r="H115" s="241">
        <v>13.199999999999999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AT115" s="247" t="s">
        <v>196</v>
      </c>
      <c r="AU115" s="247" t="s">
        <v>92</v>
      </c>
      <c r="AV115" s="11" t="s">
        <v>92</v>
      </c>
      <c r="AW115" s="11" t="s">
        <v>47</v>
      </c>
      <c r="AX115" s="11" t="s">
        <v>25</v>
      </c>
      <c r="AY115" s="247" t="s">
        <v>192</v>
      </c>
    </row>
    <row r="116" s="1" customFormat="1" ht="38.25" customHeight="1">
      <c r="B116" s="48"/>
      <c r="C116" s="222" t="s">
        <v>30</v>
      </c>
      <c r="D116" s="222" t="s">
        <v>187</v>
      </c>
      <c r="E116" s="223" t="s">
        <v>492</v>
      </c>
      <c r="F116" s="224" t="s">
        <v>493</v>
      </c>
      <c r="G116" s="225" t="s">
        <v>157</v>
      </c>
      <c r="H116" s="226">
        <v>85.799999999999997</v>
      </c>
      <c r="I116" s="227"/>
      <c r="J116" s="228">
        <f>ROUND(I116*H116,2)</f>
        <v>0</v>
      </c>
      <c r="K116" s="224" t="s">
        <v>190</v>
      </c>
      <c r="L116" s="74"/>
      <c r="M116" s="229" t="s">
        <v>45</v>
      </c>
      <c r="N116" s="230" t="s">
        <v>57</v>
      </c>
      <c r="O116" s="49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AR116" s="25" t="s">
        <v>191</v>
      </c>
      <c r="AT116" s="25" t="s">
        <v>187</v>
      </c>
      <c r="AU116" s="25" t="s">
        <v>92</v>
      </c>
      <c r="AY116" s="25" t="s">
        <v>192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25" t="s">
        <v>191</v>
      </c>
      <c r="BK116" s="233">
        <f>ROUND(I116*H116,2)</f>
        <v>0</v>
      </c>
      <c r="BL116" s="25" t="s">
        <v>191</v>
      </c>
      <c r="BM116" s="25" t="s">
        <v>494</v>
      </c>
    </row>
    <row r="117" s="1" customFormat="1">
      <c r="B117" s="48"/>
      <c r="C117" s="76"/>
      <c r="D117" s="234" t="s">
        <v>194</v>
      </c>
      <c r="E117" s="76"/>
      <c r="F117" s="235" t="s">
        <v>495</v>
      </c>
      <c r="G117" s="76"/>
      <c r="H117" s="76"/>
      <c r="I117" s="206"/>
      <c r="J117" s="76"/>
      <c r="K117" s="76"/>
      <c r="L117" s="74"/>
      <c r="M117" s="236"/>
      <c r="N117" s="49"/>
      <c r="O117" s="49"/>
      <c r="P117" s="49"/>
      <c r="Q117" s="49"/>
      <c r="R117" s="49"/>
      <c r="S117" s="49"/>
      <c r="T117" s="97"/>
      <c r="AT117" s="25" t="s">
        <v>194</v>
      </c>
      <c r="AU117" s="25" t="s">
        <v>92</v>
      </c>
    </row>
    <row r="118" s="11" customFormat="1">
      <c r="B118" s="237"/>
      <c r="C118" s="238"/>
      <c r="D118" s="234" t="s">
        <v>196</v>
      </c>
      <c r="E118" s="239" t="s">
        <v>442</v>
      </c>
      <c r="F118" s="240" t="s">
        <v>496</v>
      </c>
      <c r="G118" s="238"/>
      <c r="H118" s="241">
        <v>85.799999999999997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AT118" s="247" t="s">
        <v>196</v>
      </c>
      <c r="AU118" s="247" t="s">
        <v>92</v>
      </c>
      <c r="AV118" s="11" t="s">
        <v>92</v>
      </c>
      <c r="AW118" s="11" t="s">
        <v>47</v>
      </c>
      <c r="AX118" s="11" t="s">
        <v>25</v>
      </c>
      <c r="AY118" s="247" t="s">
        <v>192</v>
      </c>
    </row>
    <row r="119" s="1" customFormat="1" ht="51" customHeight="1">
      <c r="B119" s="48"/>
      <c r="C119" s="222" t="s">
        <v>258</v>
      </c>
      <c r="D119" s="222" t="s">
        <v>187</v>
      </c>
      <c r="E119" s="223" t="s">
        <v>497</v>
      </c>
      <c r="F119" s="224" t="s">
        <v>498</v>
      </c>
      <c r="G119" s="225" t="s">
        <v>157</v>
      </c>
      <c r="H119" s="226">
        <v>65.207999999999998</v>
      </c>
      <c r="I119" s="227"/>
      <c r="J119" s="228">
        <f>ROUND(I119*H119,2)</f>
        <v>0</v>
      </c>
      <c r="K119" s="224" t="s">
        <v>190</v>
      </c>
      <c r="L119" s="74"/>
      <c r="M119" s="229" t="s">
        <v>45</v>
      </c>
      <c r="N119" s="230" t="s">
        <v>57</v>
      </c>
      <c r="O119" s="49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AR119" s="25" t="s">
        <v>191</v>
      </c>
      <c r="AT119" s="25" t="s">
        <v>187</v>
      </c>
      <c r="AU119" s="25" t="s">
        <v>92</v>
      </c>
      <c r="AY119" s="25" t="s">
        <v>192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25" t="s">
        <v>191</v>
      </c>
      <c r="BK119" s="233">
        <f>ROUND(I119*H119,2)</f>
        <v>0</v>
      </c>
      <c r="BL119" s="25" t="s">
        <v>191</v>
      </c>
      <c r="BM119" s="25" t="s">
        <v>499</v>
      </c>
    </row>
    <row r="120" s="1" customFormat="1">
      <c r="B120" s="48"/>
      <c r="C120" s="76"/>
      <c r="D120" s="234" t="s">
        <v>194</v>
      </c>
      <c r="E120" s="76"/>
      <c r="F120" s="235" t="s">
        <v>500</v>
      </c>
      <c r="G120" s="76"/>
      <c r="H120" s="76"/>
      <c r="I120" s="206"/>
      <c r="J120" s="76"/>
      <c r="K120" s="76"/>
      <c r="L120" s="74"/>
      <c r="M120" s="236"/>
      <c r="N120" s="49"/>
      <c r="O120" s="49"/>
      <c r="P120" s="49"/>
      <c r="Q120" s="49"/>
      <c r="R120" s="49"/>
      <c r="S120" s="49"/>
      <c r="T120" s="97"/>
      <c r="AT120" s="25" t="s">
        <v>194</v>
      </c>
      <c r="AU120" s="25" t="s">
        <v>92</v>
      </c>
    </row>
    <row r="121" s="11" customFormat="1">
      <c r="B121" s="237"/>
      <c r="C121" s="238"/>
      <c r="D121" s="234" t="s">
        <v>196</v>
      </c>
      <c r="E121" s="239" t="s">
        <v>445</v>
      </c>
      <c r="F121" s="240" t="s">
        <v>501</v>
      </c>
      <c r="G121" s="238"/>
      <c r="H121" s="241">
        <v>65.207999999999998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AT121" s="247" t="s">
        <v>196</v>
      </c>
      <c r="AU121" s="247" t="s">
        <v>92</v>
      </c>
      <c r="AV121" s="11" t="s">
        <v>92</v>
      </c>
      <c r="AW121" s="11" t="s">
        <v>47</v>
      </c>
      <c r="AX121" s="11" t="s">
        <v>25</v>
      </c>
      <c r="AY121" s="247" t="s">
        <v>192</v>
      </c>
    </row>
    <row r="122" s="15" customFormat="1" ht="37.44" customHeight="1">
      <c r="B122" s="290"/>
      <c r="C122" s="291"/>
      <c r="D122" s="292" t="s">
        <v>83</v>
      </c>
      <c r="E122" s="293" t="s">
        <v>502</v>
      </c>
      <c r="F122" s="293" t="s">
        <v>503</v>
      </c>
      <c r="G122" s="291"/>
      <c r="H122" s="291"/>
      <c r="I122" s="294"/>
      <c r="J122" s="295">
        <f>BK122</f>
        <v>0</v>
      </c>
      <c r="K122" s="291"/>
      <c r="L122" s="296"/>
      <c r="M122" s="297"/>
      <c r="N122" s="298"/>
      <c r="O122" s="298"/>
      <c r="P122" s="299">
        <f>SUM(P123:P129)</f>
        <v>0</v>
      </c>
      <c r="Q122" s="298"/>
      <c r="R122" s="299">
        <f>SUM(R123:R129)</f>
        <v>0</v>
      </c>
      <c r="S122" s="298"/>
      <c r="T122" s="300">
        <f>SUM(T123:T129)</f>
        <v>0</v>
      </c>
      <c r="AR122" s="301" t="s">
        <v>191</v>
      </c>
      <c r="AT122" s="302" t="s">
        <v>83</v>
      </c>
      <c r="AU122" s="302" t="s">
        <v>84</v>
      </c>
      <c r="AY122" s="301" t="s">
        <v>192</v>
      </c>
      <c r="BK122" s="303">
        <f>SUM(BK123:BK129)</f>
        <v>0</v>
      </c>
    </row>
    <row r="123" s="1" customFormat="1" ht="127.5" customHeight="1">
      <c r="B123" s="48"/>
      <c r="C123" s="222" t="s">
        <v>265</v>
      </c>
      <c r="D123" s="222" t="s">
        <v>187</v>
      </c>
      <c r="E123" s="223" t="s">
        <v>341</v>
      </c>
      <c r="F123" s="224" t="s">
        <v>342</v>
      </c>
      <c r="G123" s="225" t="s">
        <v>145</v>
      </c>
      <c r="H123" s="226">
        <v>53.539000000000001</v>
      </c>
      <c r="I123" s="227"/>
      <c r="J123" s="228">
        <f>ROUND(I123*H123,2)</f>
        <v>0</v>
      </c>
      <c r="K123" s="224" t="s">
        <v>190</v>
      </c>
      <c r="L123" s="74"/>
      <c r="M123" s="229" t="s">
        <v>45</v>
      </c>
      <c r="N123" s="230" t="s">
        <v>57</v>
      </c>
      <c r="O123" s="49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AR123" s="25" t="s">
        <v>504</v>
      </c>
      <c r="AT123" s="25" t="s">
        <v>187</v>
      </c>
      <c r="AU123" s="25" t="s">
        <v>25</v>
      </c>
      <c r="AY123" s="25" t="s">
        <v>192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25" t="s">
        <v>191</v>
      </c>
      <c r="BK123" s="233">
        <f>ROUND(I123*H123,2)</f>
        <v>0</v>
      </c>
      <c r="BL123" s="25" t="s">
        <v>504</v>
      </c>
      <c r="BM123" s="25" t="s">
        <v>505</v>
      </c>
    </row>
    <row r="124" s="1" customFormat="1">
      <c r="B124" s="48"/>
      <c r="C124" s="76"/>
      <c r="D124" s="234" t="s">
        <v>194</v>
      </c>
      <c r="E124" s="76"/>
      <c r="F124" s="235" t="s">
        <v>333</v>
      </c>
      <c r="G124" s="76"/>
      <c r="H124" s="76"/>
      <c r="I124" s="206"/>
      <c r="J124" s="76"/>
      <c r="K124" s="76"/>
      <c r="L124" s="74"/>
      <c r="M124" s="236"/>
      <c r="N124" s="49"/>
      <c r="O124" s="49"/>
      <c r="P124" s="49"/>
      <c r="Q124" s="49"/>
      <c r="R124" s="49"/>
      <c r="S124" s="49"/>
      <c r="T124" s="97"/>
      <c r="AT124" s="25" t="s">
        <v>194</v>
      </c>
      <c r="AU124" s="25" t="s">
        <v>25</v>
      </c>
    </row>
    <row r="125" s="1" customFormat="1">
      <c r="B125" s="48"/>
      <c r="C125" s="76"/>
      <c r="D125" s="234" t="s">
        <v>203</v>
      </c>
      <c r="E125" s="76"/>
      <c r="F125" s="235" t="s">
        <v>506</v>
      </c>
      <c r="G125" s="76"/>
      <c r="H125" s="76"/>
      <c r="I125" s="206"/>
      <c r="J125" s="76"/>
      <c r="K125" s="76"/>
      <c r="L125" s="74"/>
      <c r="M125" s="236"/>
      <c r="N125" s="49"/>
      <c r="O125" s="49"/>
      <c r="P125" s="49"/>
      <c r="Q125" s="49"/>
      <c r="R125" s="49"/>
      <c r="S125" s="49"/>
      <c r="T125" s="97"/>
      <c r="AT125" s="25" t="s">
        <v>203</v>
      </c>
      <c r="AU125" s="25" t="s">
        <v>25</v>
      </c>
    </row>
    <row r="126" s="11" customFormat="1">
      <c r="B126" s="237"/>
      <c r="C126" s="238"/>
      <c r="D126" s="234" t="s">
        <v>196</v>
      </c>
      <c r="E126" s="239" t="s">
        <v>448</v>
      </c>
      <c r="F126" s="240" t="s">
        <v>507</v>
      </c>
      <c r="G126" s="238"/>
      <c r="H126" s="241">
        <v>53.539000000000001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196</v>
      </c>
      <c r="AU126" s="247" t="s">
        <v>25</v>
      </c>
      <c r="AV126" s="11" t="s">
        <v>92</v>
      </c>
      <c r="AW126" s="11" t="s">
        <v>47</v>
      </c>
      <c r="AX126" s="11" t="s">
        <v>25</v>
      </c>
      <c r="AY126" s="247" t="s">
        <v>192</v>
      </c>
    </row>
    <row r="127" s="1" customFormat="1" ht="38.25" customHeight="1">
      <c r="B127" s="48"/>
      <c r="C127" s="222" t="s">
        <v>273</v>
      </c>
      <c r="D127" s="222" t="s">
        <v>187</v>
      </c>
      <c r="E127" s="223" t="s">
        <v>508</v>
      </c>
      <c r="F127" s="224" t="s">
        <v>509</v>
      </c>
      <c r="G127" s="225" t="s">
        <v>145</v>
      </c>
      <c r="H127" s="226">
        <v>53.539000000000001</v>
      </c>
      <c r="I127" s="227"/>
      <c r="J127" s="228">
        <f>ROUND(I127*H127,2)</f>
        <v>0</v>
      </c>
      <c r="K127" s="224" t="s">
        <v>190</v>
      </c>
      <c r="L127" s="74"/>
      <c r="M127" s="229" t="s">
        <v>45</v>
      </c>
      <c r="N127" s="230" t="s">
        <v>57</v>
      </c>
      <c r="O127" s="49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5" t="s">
        <v>504</v>
      </c>
      <c r="AT127" s="25" t="s">
        <v>187</v>
      </c>
      <c r="AU127" s="25" t="s">
        <v>25</v>
      </c>
      <c r="AY127" s="25" t="s">
        <v>192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5" t="s">
        <v>191</v>
      </c>
      <c r="BK127" s="233">
        <f>ROUND(I127*H127,2)</f>
        <v>0</v>
      </c>
      <c r="BL127" s="25" t="s">
        <v>504</v>
      </c>
      <c r="BM127" s="25" t="s">
        <v>510</v>
      </c>
    </row>
    <row r="128" s="1" customFormat="1">
      <c r="B128" s="48"/>
      <c r="C128" s="76"/>
      <c r="D128" s="234" t="s">
        <v>194</v>
      </c>
      <c r="E128" s="76"/>
      <c r="F128" s="235" t="s">
        <v>277</v>
      </c>
      <c r="G128" s="76"/>
      <c r="H128" s="76"/>
      <c r="I128" s="206"/>
      <c r="J128" s="76"/>
      <c r="K128" s="76"/>
      <c r="L128" s="74"/>
      <c r="M128" s="236"/>
      <c r="N128" s="49"/>
      <c r="O128" s="49"/>
      <c r="P128" s="49"/>
      <c r="Q128" s="49"/>
      <c r="R128" s="49"/>
      <c r="S128" s="49"/>
      <c r="T128" s="97"/>
      <c r="AT128" s="25" t="s">
        <v>194</v>
      </c>
      <c r="AU128" s="25" t="s">
        <v>25</v>
      </c>
    </row>
    <row r="129" s="11" customFormat="1">
      <c r="B129" s="237"/>
      <c r="C129" s="238"/>
      <c r="D129" s="234" t="s">
        <v>196</v>
      </c>
      <c r="E129" s="239" t="s">
        <v>45</v>
      </c>
      <c r="F129" s="240" t="s">
        <v>448</v>
      </c>
      <c r="G129" s="238"/>
      <c r="H129" s="241">
        <v>53.539000000000001</v>
      </c>
      <c r="I129" s="242"/>
      <c r="J129" s="238"/>
      <c r="K129" s="238"/>
      <c r="L129" s="243"/>
      <c r="M129" s="309"/>
      <c r="N129" s="310"/>
      <c r="O129" s="310"/>
      <c r="P129" s="310"/>
      <c r="Q129" s="310"/>
      <c r="R129" s="310"/>
      <c r="S129" s="310"/>
      <c r="T129" s="311"/>
      <c r="AT129" s="247" t="s">
        <v>196</v>
      </c>
      <c r="AU129" s="247" t="s">
        <v>25</v>
      </c>
      <c r="AV129" s="11" t="s">
        <v>92</v>
      </c>
      <c r="AW129" s="11" t="s">
        <v>47</v>
      </c>
      <c r="AX129" s="11" t="s">
        <v>25</v>
      </c>
      <c r="AY129" s="247" t="s">
        <v>192</v>
      </c>
    </row>
    <row r="130" s="1" customFormat="1" ht="6.96" customHeight="1">
      <c r="B130" s="69"/>
      <c r="C130" s="70"/>
      <c r="D130" s="70"/>
      <c r="E130" s="70"/>
      <c r="F130" s="70"/>
      <c r="G130" s="70"/>
      <c r="H130" s="70"/>
      <c r="I130" s="181"/>
      <c r="J130" s="70"/>
      <c r="K130" s="70"/>
      <c r="L130" s="74"/>
    </row>
  </sheetData>
  <sheetProtection sheet="1" autoFilter="0" formatColumns="0" formatRows="0" objects="1" scenarios="1" spinCount="100000" saltValue="99Kyu/kKtv+1Lkf5/G5uKdFNbwnsykKf3UbYJpLUg514NSyOxQ+Tp7ufR6sdv0ny9+kTdRI7bIt7MiCHB0QHRA==" hashValue="+IwUJAiZEryDXlB1jehWGke+c9NXe3mJ62A3kbrh+2oenAaYKcid9RWfNvLFtreC0fovs8mp+ZftePnZ8qbz3Q==" algorithmName="SHA-512" password="CC35"/>
  <autoFilter ref="C84:K12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123</v>
      </c>
      <c r="G1" s="153" t="s">
        <v>124</v>
      </c>
      <c r="H1" s="153"/>
      <c r="I1" s="154"/>
      <c r="J1" s="153" t="s">
        <v>125</v>
      </c>
      <c r="K1" s="152" t="s">
        <v>126</v>
      </c>
      <c r="L1" s="153" t="s">
        <v>127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110</v>
      </c>
      <c r="AZ2" s="155" t="s">
        <v>511</v>
      </c>
      <c r="BA2" s="155" t="s">
        <v>512</v>
      </c>
      <c r="BB2" s="155" t="s">
        <v>134</v>
      </c>
      <c r="BC2" s="155" t="s">
        <v>513</v>
      </c>
      <c r="BD2" s="155" t="s">
        <v>92</v>
      </c>
    </row>
    <row r="3" ht="6.96" customHeight="1">
      <c r="B3" s="26"/>
      <c r="C3" s="27"/>
      <c r="D3" s="27"/>
      <c r="E3" s="27"/>
      <c r="F3" s="27"/>
      <c r="G3" s="27"/>
      <c r="H3" s="27"/>
      <c r="I3" s="156"/>
      <c r="J3" s="27"/>
      <c r="K3" s="28"/>
      <c r="AT3" s="25" t="s">
        <v>92</v>
      </c>
    </row>
    <row r="4" ht="36.96" customHeight="1">
      <c r="B4" s="29"/>
      <c r="C4" s="30"/>
      <c r="D4" s="31" t="s">
        <v>136</v>
      </c>
      <c r="E4" s="30"/>
      <c r="F4" s="30"/>
      <c r="G4" s="30"/>
      <c r="H4" s="30"/>
      <c r="I4" s="157"/>
      <c r="J4" s="30"/>
      <c r="K4" s="32"/>
      <c r="M4" s="33" t="s">
        <v>12</v>
      </c>
      <c r="AT4" s="25" t="s">
        <v>47</v>
      </c>
    </row>
    <row r="5" ht="6.96" customHeight="1">
      <c r="B5" s="29"/>
      <c r="C5" s="30"/>
      <c r="D5" s="30"/>
      <c r="E5" s="30"/>
      <c r="F5" s="30"/>
      <c r="G5" s="30"/>
      <c r="H5" s="30"/>
      <c r="I5" s="157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7"/>
      <c r="J6" s="30"/>
      <c r="K6" s="32"/>
    </row>
    <row r="7" ht="16.5" customHeight="1">
      <c r="B7" s="29"/>
      <c r="C7" s="30"/>
      <c r="D7" s="30"/>
      <c r="E7" s="158" t="str">
        <f>'Rekapitulace zakázky'!K6</f>
        <v>TSO 2.SK v ŽST Postoloprty</v>
      </c>
      <c r="F7" s="41"/>
      <c r="G7" s="41"/>
      <c r="H7" s="41"/>
      <c r="I7" s="157"/>
      <c r="J7" s="30"/>
      <c r="K7" s="32"/>
    </row>
    <row r="8">
      <c r="B8" s="29"/>
      <c r="C8" s="30"/>
      <c r="D8" s="41" t="s">
        <v>150</v>
      </c>
      <c r="E8" s="30"/>
      <c r="F8" s="30"/>
      <c r="G8" s="30"/>
      <c r="H8" s="30"/>
      <c r="I8" s="157"/>
      <c r="J8" s="30"/>
      <c r="K8" s="32"/>
    </row>
    <row r="9" s="1" customFormat="1" ht="16.5" customHeight="1">
      <c r="B9" s="48"/>
      <c r="C9" s="49"/>
      <c r="D9" s="49"/>
      <c r="E9" s="158" t="s">
        <v>514</v>
      </c>
      <c r="F9" s="49"/>
      <c r="G9" s="49"/>
      <c r="H9" s="49"/>
      <c r="I9" s="159"/>
      <c r="J9" s="49"/>
      <c r="K9" s="53"/>
    </row>
    <row r="10" s="1" customFormat="1">
      <c r="B10" s="48"/>
      <c r="C10" s="49"/>
      <c r="D10" s="41" t="s">
        <v>159</v>
      </c>
      <c r="E10" s="49"/>
      <c r="F10" s="49"/>
      <c r="G10" s="49"/>
      <c r="H10" s="49"/>
      <c r="I10" s="159"/>
      <c r="J10" s="49"/>
      <c r="K10" s="53"/>
    </row>
    <row r="11" s="1" customFormat="1" ht="36.96" customHeight="1">
      <c r="B11" s="48"/>
      <c r="C11" s="49"/>
      <c r="D11" s="49"/>
      <c r="E11" s="160" t="s">
        <v>515</v>
      </c>
      <c r="F11" s="49"/>
      <c r="G11" s="49"/>
      <c r="H11" s="49"/>
      <c r="I11" s="159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9"/>
      <c r="J12" s="49"/>
      <c r="K12" s="53"/>
    </row>
    <row r="13" s="1" customFormat="1" ht="14.4" customHeight="1">
      <c r="B13" s="48"/>
      <c r="C13" s="49"/>
      <c r="D13" s="41" t="s">
        <v>21</v>
      </c>
      <c r="E13" s="49"/>
      <c r="F13" s="36" t="s">
        <v>22</v>
      </c>
      <c r="G13" s="49"/>
      <c r="H13" s="49"/>
      <c r="I13" s="161" t="s">
        <v>23</v>
      </c>
      <c r="J13" s="36" t="s">
        <v>45</v>
      </c>
      <c r="K13" s="53"/>
    </row>
    <row r="14" s="1" customFormat="1" ht="14.4" customHeight="1">
      <c r="B14" s="48"/>
      <c r="C14" s="49"/>
      <c r="D14" s="41" t="s">
        <v>26</v>
      </c>
      <c r="E14" s="49"/>
      <c r="F14" s="36" t="s">
        <v>27</v>
      </c>
      <c r="G14" s="49"/>
      <c r="H14" s="49"/>
      <c r="I14" s="161" t="s">
        <v>28</v>
      </c>
      <c r="J14" s="162" t="str">
        <f>'Rekapitulace zakázky'!AN8</f>
        <v>3. 10. 2018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9"/>
      <c r="J15" s="49"/>
      <c r="K15" s="53"/>
    </row>
    <row r="16" s="1" customFormat="1" ht="14.4" customHeight="1">
      <c r="B16" s="48"/>
      <c r="C16" s="49"/>
      <c r="D16" s="41" t="s">
        <v>36</v>
      </c>
      <c r="E16" s="49"/>
      <c r="F16" s="49"/>
      <c r="G16" s="49"/>
      <c r="H16" s="49"/>
      <c r="I16" s="161" t="s">
        <v>37</v>
      </c>
      <c r="J16" s="36" t="s">
        <v>38</v>
      </c>
      <c r="K16" s="53"/>
    </row>
    <row r="17" s="1" customFormat="1" ht="18" customHeight="1">
      <c r="B17" s="48"/>
      <c r="C17" s="49"/>
      <c r="D17" s="49"/>
      <c r="E17" s="36" t="s">
        <v>39</v>
      </c>
      <c r="F17" s="49"/>
      <c r="G17" s="49"/>
      <c r="H17" s="49"/>
      <c r="I17" s="161" t="s">
        <v>40</v>
      </c>
      <c r="J17" s="36" t="s">
        <v>41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9"/>
      <c r="J18" s="49"/>
      <c r="K18" s="53"/>
    </row>
    <row r="19" s="1" customFormat="1" ht="14.4" customHeight="1">
      <c r="B19" s="48"/>
      <c r="C19" s="49"/>
      <c r="D19" s="41" t="s">
        <v>42</v>
      </c>
      <c r="E19" s="49"/>
      <c r="F19" s="49"/>
      <c r="G19" s="49"/>
      <c r="H19" s="49"/>
      <c r="I19" s="161" t="s">
        <v>37</v>
      </c>
      <c r="J19" s="36" t="str">
        <f>IF('Rekapitulace zakázky'!AN13="Vyplň údaj","",IF('Rekapitulace zakázky'!AN13="","",'Rekapitulace zakázky'!AN13))</f>
        <v/>
      </c>
      <c r="K19" s="53"/>
    </row>
    <row r="20" s="1" customFormat="1" ht="18" customHeight="1">
      <c r="B20" s="48"/>
      <c r="C20" s="49"/>
      <c r="D20" s="49"/>
      <c r="E20" s="36" t="str">
        <f>IF('Rekapitulace zakázky'!E14="Vyplň údaj","",IF('Rekapitulace zakázky'!E14="","",'Rekapitulace zakázky'!E14))</f>
        <v/>
      </c>
      <c r="F20" s="49"/>
      <c r="G20" s="49"/>
      <c r="H20" s="49"/>
      <c r="I20" s="161" t="s">
        <v>40</v>
      </c>
      <c r="J20" s="36" t="str">
        <f>IF('Rekapitulace zakázky'!AN14="Vyplň údaj","",IF('Rekapitulace zakázky'!AN14="","",'Rekapitulace zakázky'!AN14))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9"/>
      <c r="J21" s="49"/>
      <c r="K21" s="53"/>
    </row>
    <row r="22" s="1" customFormat="1" ht="14.4" customHeight="1">
      <c r="B22" s="48"/>
      <c r="C22" s="49"/>
      <c r="D22" s="41" t="s">
        <v>44</v>
      </c>
      <c r="E22" s="49"/>
      <c r="F22" s="49"/>
      <c r="G22" s="49"/>
      <c r="H22" s="49"/>
      <c r="I22" s="161" t="s">
        <v>37</v>
      </c>
      <c r="J22" s="36" t="s">
        <v>45</v>
      </c>
      <c r="K22" s="53"/>
    </row>
    <row r="23" s="1" customFormat="1" ht="18" customHeight="1">
      <c r="B23" s="48"/>
      <c r="C23" s="49"/>
      <c r="D23" s="49"/>
      <c r="E23" s="36" t="s">
        <v>46</v>
      </c>
      <c r="F23" s="49"/>
      <c r="G23" s="49"/>
      <c r="H23" s="49"/>
      <c r="I23" s="161" t="s">
        <v>40</v>
      </c>
      <c r="J23" s="36" t="s">
        <v>45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9"/>
      <c r="J24" s="49"/>
      <c r="K24" s="53"/>
    </row>
    <row r="25" s="1" customFormat="1" ht="14.4" customHeight="1">
      <c r="B25" s="48"/>
      <c r="C25" s="49"/>
      <c r="D25" s="41" t="s">
        <v>48</v>
      </c>
      <c r="E25" s="49"/>
      <c r="F25" s="49"/>
      <c r="G25" s="49"/>
      <c r="H25" s="49"/>
      <c r="I25" s="159"/>
      <c r="J25" s="49"/>
      <c r="K25" s="53"/>
    </row>
    <row r="26" s="7" customFormat="1" ht="71.25" customHeight="1">
      <c r="B26" s="163"/>
      <c r="C26" s="164"/>
      <c r="D26" s="164"/>
      <c r="E26" s="46" t="s">
        <v>49</v>
      </c>
      <c r="F26" s="46"/>
      <c r="G26" s="46"/>
      <c r="H26" s="46"/>
      <c r="I26" s="165"/>
      <c r="J26" s="164"/>
      <c r="K26" s="166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9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7"/>
      <c r="J28" s="108"/>
      <c r="K28" s="168"/>
    </row>
    <row r="29" s="1" customFormat="1" ht="25.44" customHeight="1">
      <c r="B29" s="48"/>
      <c r="C29" s="49"/>
      <c r="D29" s="169" t="s">
        <v>50</v>
      </c>
      <c r="E29" s="49"/>
      <c r="F29" s="49"/>
      <c r="G29" s="49"/>
      <c r="H29" s="49"/>
      <c r="I29" s="159"/>
      <c r="J29" s="170">
        <f>ROUND(J84,2)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7"/>
      <c r="J30" s="108"/>
      <c r="K30" s="168"/>
    </row>
    <row r="31" s="1" customFormat="1" ht="14.4" customHeight="1">
      <c r="B31" s="48"/>
      <c r="C31" s="49"/>
      <c r="D31" s="49"/>
      <c r="E31" s="49"/>
      <c r="F31" s="54" t="s">
        <v>52</v>
      </c>
      <c r="G31" s="49"/>
      <c r="H31" s="49"/>
      <c r="I31" s="171" t="s">
        <v>51</v>
      </c>
      <c r="J31" s="54" t="s">
        <v>53</v>
      </c>
      <c r="K31" s="53"/>
    </row>
    <row r="32" hidden="1" s="1" customFormat="1" ht="14.4" customHeight="1">
      <c r="B32" s="48"/>
      <c r="C32" s="49"/>
      <c r="D32" s="57" t="s">
        <v>54</v>
      </c>
      <c r="E32" s="57" t="s">
        <v>55</v>
      </c>
      <c r="F32" s="172">
        <f>ROUND(SUM(BE84:BE102), 2)</f>
        <v>0</v>
      </c>
      <c r="G32" s="49"/>
      <c r="H32" s="49"/>
      <c r="I32" s="173">
        <v>0.20999999999999999</v>
      </c>
      <c r="J32" s="172">
        <f>ROUND(ROUND((SUM(BE84:BE102)), 2)*I32, 2)</f>
        <v>0</v>
      </c>
      <c r="K32" s="53"/>
    </row>
    <row r="33" hidden="1" s="1" customFormat="1" ht="14.4" customHeight="1">
      <c r="B33" s="48"/>
      <c r="C33" s="49"/>
      <c r="D33" s="49"/>
      <c r="E33" s="57" t="s">
        <v>56</v>
      </c>
      <c r="F33" s="172">
        <f>ROUND(SUM(BF84:BF102), 2)</f>
        <v>0</v>
      </c>
      <c r="G33" s="49"/>
      <c r="H33" s="49"/>
      <c r="I33" s="173">
        <v>0.14999999999999999</v>
      </c>
      <c r="J33" s="172">
        <f>ROUND(ROUND((SUM(BF84:BF102)), 2)*I33, 2)</f>
        <v>0</v>
      </c>
      <c r="K33" s="53"/>
    </row>
    <row r="34" s="1" customFormat="1" ht="14.4" customHeight="1">
      <c r="B34" s="48"/>
      <c r="C34" s="49"/>
      <c r="D34" s="57" t="s">
        <v>54</v>
      </c>
      <c r="E34" s="57" t="s">
        <v>57</v>
      </c>
      <c r="F34" s="172">
        <f>ROUND(SUM(BG84:BG102), 2)</f>
        <v>0</v>
      </c>
      <c r="G34" s="49"/>
      <c r="H34" s="49"/>
      <c r="I34" s="173">
        <v>0.20999999999999999</v>
      </c>
      <c r="J34" s="172">
        <v>0</v>
      </c>
      <c r="K34" s="53"/>
    </row>
    <row r="35" s="1" customFormat="1" ht="14.4" customHeight="1">
      <c r="B35" s="48"/>
      <c r="C35" s="49"/>
      <c r="D35" s="49"/>
      <c r="E35" s="57" t="s">
        <v>58</v>
      </c>
      <c r="F35" s="172">
        <f>ROUND(SUM(BH84:BH102), 2)</f>
        <v>0</v>
      </c>
      <c r="G35" s="49"/>
      <c r="H35" s="49"/>
      <c r="I35" s="173">
        <v>0.14999999999999999</v>
      </c>
      <c r="J35" s="172">
        <v>0</v>
      </c>
      <c r="K35" s="53"/>
    </row>
    <row r="36" hidden="1" s="1" customFormat="1" ht="14.4" customHeight="1">
      <c r="B36" s="48"/>
      <c r="C36" s="49"/>
      <c r="D36" s="49"/>
      <c r="E36" s="57" t="s">
        <v>59</v>
      </c>
      <c r="F36" s="172">
        <f>ROUND(SUM(BI84:BI102), 2)</f>
        <v>0</v>
      </c>
      <c r="G36" s="49"/>
      <c r="H36" s="49"/>
      <c r="I36" s="173">
        <v>0</v>
      </c>
      <c r="J36" s="172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9"/>
      <c r="J37" s="49"/>
      <c r="K37" s="53"/>
    </row>
    <row r="38" s="1" customFormat="1" ht="25.44" customHeight="1">
      <c r="B38" s="48"/>
      <c r="C38" s="174"/>
      <c r="D38" s="175" t="s">
        <v>60</v>
      </c>
      <c r="E38" s="100"/>
      <c r="F38" s="100"/>
      <c r="G38" s="176" t="s">
        <v>61</v>
      </c>
      <c r="H38" s="177" t="s">
        <v>62</v>
      </c>
      <c r="I38" s="178"/>
      <c r="J38" s="179">
        <f>SUM(J29:J36)</f>
        <v>0</v>
      </c>
      <c r="K38" s="180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1"/>
      <c r="J39" s="70"/>
      <c r="K39" s="71"/>
    </row>
    <row r="43" s="1" customFormat="1" ht="6.96" customHeight="1">
      <c r="B43" s="182"/>
      <c r="C43" s="183"/>
      <c r="D43" s="183"/>
      <c r="E43" s="183"/>
      <c r="F43" s="183"/>
      <c r="G43" s="183"/>
      <c r="H43" s="183"/>
      <c r="I43" s="184"/>
      <c r="J43" s="183"/>
      <c r="K43" s="185"/>
    </row>
    <row r="44" s="1" customFormat="1" ht="36.96" customHeight="1">
      <c r="B44" s="48"/>
      <c r="C44" s="31" t="s">
        <v>166</v>
      </c>
      <c r="D44" s="49"/>
      <c r="E44" s="49"/>
      <c r="F44" s="49"/>
      <c r="G44" s="49"/>
      <c r="H44" s="49"/>
      <c r="I44" s="159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9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9"/>
      <c r="J46" s="49"/>
      <c r="K46" s="53"/>
    </row>
    <row r="47" s="1" customFormat="1" ht="16.5" customHeight="1">
      <c r="B47" s="48"/>
      <c r="C47" s="49"/>
      <c r="D47" s="49"/>
      <c r="E47" s="158" t="str">
        <f>E7</f>
        <v>TSO 2.SK v ŽST Postoloprty</v>
      </c>
      <c r="F47" s="41"/>
      <c r="G47" s="41"/>
      <c r="H47" s="41"/>
      <c r="I47" s="159"/>
      <c r="J47" s="49"/>
      <c r="K47" s="53"/>
    </row>
    <row r="48">
      <c r="B48" s="29"/>
      <c r="C48" s="41" t="s">
        <v>150</v>
      </c>
      <c r="D48" s="30"/>
      <c r="E48" s="30"/>
      <c r="F48" s="30"/>
      <c r="G48" s="30"/>
      <c r="H48" s="30"/>
      <c r="I48" s="157"/>
      <c r="J48" s="30"/>
      <c r="K48" s="32"/>
    </row>
    <row r="49" s="1" customFormat="1" ht="16.5" customHeight="1">
      <c r="B49" s="48"/>
      <c r="C49" s="49"/>
      <c r="D49" s="49"/>
      <c r="E49" s="158" t="s">
        <v>514</v>
      </c>
      <c r="F49" s="49"/>
      <c r="G49" s="49"/>
      <c r="H49" s="49"/>
      <c r="I49" s="159"/>
      <c r="J49" s="49"/>
      <c r="K49" s="53"/>
    </row>
    <row r="50" s="1" customFormat="1" ht="14.4" customHeight="1">
      <c r="B50" s="48"/>
      <c r="C50" s="41" t="s">
        <v>159</v>
      </c>
      <c r="D50" s="49"/>
      <c r="E50" s="49"/>
      <c r="F50" s="49"/>
      <c r="G50" s="49"/>
      <c r="H50" s="49"/>
      <c r="I50" s="159"/>
      <c r="J50" s="49"/>
      <c r="K50" s="53"/>
    </row>
    <row r="51" s="1" customFormat="1" ht="17.25" customHeight="1">
      <c r="B51" s="48"/>
      <c r="C51" s="49"/>
      <c r="D51" s="49"/>
      <c r="E51" s="160" t="str">
        <f>E11</f>
        <v>Č33 - Nástupištní hrana</v>
      </c>
      <c r="F51" s="49"/>
      <c r="G51" s="49"/>
      <c r="H51" s="49"/>
      <c r="I51" s="159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9"/>
      <c r="J52" s="49"/>
      <c r="K52" s="53"/>
    </row>
    <row r="53" s="1" customFormat="1" ht="18" customHeight="1">
      <c r="B53" s="48"/>
      <c r="C53" s="41" t="s">
        <v>26</v>
      </c>
      <c r="D53" s="49"/>
      <c r="E53" s="49"/>
      <c r="F53" s="36" t="str">
        <f>F14</f>
        <v>Postoloprty</v>
      </c>
      <c r="G53" s="49"/>
      <c r="H53" s="49"/>
      <c r="I53" s="161" t="s">
        <v>28</v>
      </c>
      <c r="J53" s="162" t="str">
        <f>IF(J14="","",J14)</f>
        <v>3. 10. 2018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9"/>
      <c r="J54" s="49"/>
      <c r="K54" s="53"/>
    </row>
    <row r="55" s="1" customFormat="1">
      <c r="B55" s="48"/>
      <c r="C55" s="41" t="s">
        <v>36</v>
      </c>
      <c r="D55" s="49"/>
      <c r="E55" s="49"/>
      <c r="F55" s="36" t="str">
        <f>E17</f>
        <v>SŽDC s.o., OŘ UNL, ST Most</v>
      </c>
      <c r="G55" s="49"/>
      <c r="H55" s="49"/>
      <c r="I55" s="161" t="s">
        <v>44</v>
      </c>
      <c r="J55" s="46" t="str">
        <f>E23</f>
        <v xml:space="preserve"> </v>
      </c>
      <c r="K55" s="53"/>
    </row>
    <row r="56" s="1" customFormat="1" ht="14.4" customHeight="1">
      <c r="B56" s="48"/>
      <c r="C56" s="41" t="s">
        <v>42</v>
      </c>
      <c r="D56" s="49"/>
      <c r="E56" s="49"/>
      <c r="F56" s="36" t="str">
        <f>IF(E20="","",E20)</f>
        <v/>
      </c>
      <c r="G56" s="49"/>
      <c r="H56" s="49"/>
      <c r="I56" s="159"/>
      <c r="J56" s="186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9"/>
      <c r="J57" s="49"/>
      <c r="K57" s="53"/>
    </row>
    <row r="58" s="1" customFormat="1" ht="29.28" customHeight="1">
      <c r="B58" s="48"/>
      <c r="C58" s="187" t="s">
        <v>167</v>
      </c>
      <c r="D58" s="174"/>
      <c r="E58" s="174"/>
      <c r="F58" s="174"/>
      <c r="G58" s="174"/>
      <c r="H58" s="174"/>
      <c r="I58" s="188"/>
      <c r="J58" s="189" t="s">
        <v>168</v>
      </c>
      <c r="K58" s="190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9"/>
      <c r="J59" s="49"/>
      <c r="K59" s="53"/>
    </row>
    <row r="60" s="1" customFormat="1" ht="29.28" customHeight="1">
      <c r="B60" s="48"/>
      <c r="C60" s="191" t="s">
        <v>169</v>
      </c>
      <c r="D60" s="49"/>
      <c r="E60" s="49"/>
      <c r="F60" s="49"/>
      <c r="G60" s="49"/>
      <c r="H60" s="49"/>
      <c r="I60" s="159"/>
      <c r="J60" s="170">
        <f>J84</f>
        <v>0</v>
      </c>
      <c r="K60" s="53"/>
      <c r="AU60" s="25" t="s">
        <v>170</v>
      </c>
    </row>
    <row r="61" s="8" customFormat="1" ht="24.96" customHeight="1">
      <c r="B61" s="192"/>
      <c r="C61" s="193"/>
      <c r="D61" s="194" t="s">
        <v>171</v>
      </c>
      <c r="E61" s="195"/>
      <c r="F61" s="195"/>
      <c r="G61" s="195"/>
      <c r="H61" s="195"/>
      <c r="I61" s="196"/>
      <c r="J61" s="197">
        <f>J85</f>
        <v>0</v>
      </c>
      <c r="K61" s="198"/>
    </row>
    <row r="62" s="9" customFormat="1" ht="19.92" customHeight="1">
      <c r="B62" s="199"/>
      <c r="C62" s="200"/>
      <c r="D62" s="201" t="s">
        <v>172</v>
      </c>
      <c r="E62" s="202"/>
      <c r="F62" s="202"/>
      <c r="G62" s="202"/>
      <c r="H62" s="202"/>
      <c r="I62" s="203"/>
      <c r="J62" s="204">
        <f>J86</f>
        <v>0</v>
      </c>
      <c r="K62" s="205"/>
    </row>
    <row r="63" s="1" customFormat="1" ht="21.84" customHeight="1">
      <c r="B63" s="48"/>
      <c r="C63" s="49"/>
      <c r="D63" s="49"/>
      <c r="E63" s="49"/>
      <c r="F63" s="49"/>
      <c r="G63" s="49"/>
      <c r="H63" s="49"/>
      <c r="I63" s="159"/>
      <c r="J63" s="49"/>
      <c r="K63" s="53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81"/>
      <c r="J64" s="70"/>
      <c r="K64" s="71"/>
    </row>
    <row r="68" s="1" customFormat="1" ht="6.96" customHeight="1">
      <c r="B68" s="72"/>
      <c r="C68" s="73"/>
      <c r="D68" s="73"/>
      <c r="E68" s="73"/>
      <c r="F68" s="73"/>
      <c r="G68" s="73"/>
      <c r="H68" s="73"/>
      <c r="I68" s="184"/>
      <c r="J68" s="73"/>
      <c r="K68" s="73"/>
      <c r="L68" s="74"/>
    </row>
    <row r="69" s="1" customFormat="1" ht="36.96" customHeight="1">
      <c r="B69" s="48"/>
      <c r="C69" s="75" t="s">
        <v>173</v>
      </c>
      <c r="D69" s="76"/>
      <c r="E69" s="76"/>
      <c r="F69" s="76"/>
      <c r="G69" s="76"/>
      <c r="H69" s="76"/>
      <c r="I69" s="206"/>
      <c r="J69" s="76"/>
      <c r="K69" s="76"/>
      <c r="L69" s="74"/>
    </row>
    <row r="70" s="1" customFormat="1" ht="6.96" customHeight="1">
      <c r="B70" s="48"/>
      <c r="C70" s="76"/>
      <c r="D70" s="76"/>
      <c r="E70" s="76"/>
      <c r="F70" s="76"/>
      <c r="G70" s="76"/>
      <c r="H70" s="76"/>
      <c r="I70" s="206"/>
      <c r="J70" s="76"/>
      <c r="K70" s="76"/>
      <c r="L70" s="74"/>
    </row>
    <row r="71" s="1" customFormat="1" ht="14.4" customHeight="1">
      <c r="B71" s="48"/>
      <c r="C71" s="78" t="s">
        <v>18</v>
      </c>
      <c r="D71" s="76"/>
      <c r="E71" s="76"/>
      <c r="F71" s="76"/>
      <c r="G71" s="76"/>
      <c r="H71" s="76"/>
      <c r="I71" s="206"/>
      <c r="J71" s="76"/>
      <c r="K71" s="76"/>
      <c r="L71" s="74"/>
    </row>
    <row r="72" s="1" customFormat="1" ht="16.5" customHeight="1">
      <c r="B72" s="48"/>
      <c r="C72" s="76"/>
      <c r="D72" s="76"/>
      <c r="E72" s="207" t="str">
        <f>E7</f>
        <v>TSO 2.SK v ŽST Postoloprty</v>
      </c>
      <c r="F72" s="78"/>
      <c r="G72" s="78"/>
      <c r="H72" s="78"/>
      <c r="I72" s="206"/>
      <c r="J72" s="76"/>
      <c r="K72" s="76"/>
      <c r="L72" s="74"/>
    </row>
    <row r="73">
      <c r="B73" s="29"/>
      <c r="C73" s="78" t="s">
        <v>150</v>
      </c>
      <c r="D73" s="208"/>
      <c r="E73" s="208"/>
      <c r="F73" s="208"/>
      <c r="G73" s="208"/>
      <c r="H73" s="208"/>
      <c r="I73" s="150"/>
      <c r="J73" s="208"/>
      <c r="K73" s="208"/>
      <c r="L73" s="209"/>
    </row>
    <row r="74" s="1" customFormat="1" ht="16.5" customHeight="1">
      <c r="B74" s="48"/>
      <c r="C74" s="76"/>
      <c r="D74" s="76"/>
      <c r="E74" s="207" t="s">
        <v>514</v>
      </c>
      <c r="F74" s="76"/>
      <c r="G74" s="76"/>
      <c r="H74" s="76"/>
      <c r="I74" s="206"/>
      <c r="J74" s="76"/>
      <c r="K74" s="76"/>
      <c r="L74" s="74"/>
    </row>
    <row r="75" s="1" customFormat="1" ht="14.4" customHeight="1">
      <c r="B75" s="48"/>
      <c r="C75" s="78" t="s">
        <v>159</v>
      </c>
      <c r="D75" s="76"/>
      <c r="E75" s="76"/>
      <c r="F75" s="76"/>
      <c r="G75" s="76"/>
      <c r="H75" s="76"/>
      <c r="I75" s="206"/>
      <c r="J75" s="76"/>
      <c r="K75" s="76"/>
      <c r="L75" s="74"/>
    </row>
    <row r="76" s="1" customFormat="1" ht="17.25" customHeight="1">
      <c r="B76" s="48"/>
      <c r="C76" s="76"/>
      <c r="D76" s="76"/>
      <c r="E76" s="84" t="str">
        <f>E11</f>
        <v>Č33 - Nástupištní hrana</v>
      </c>
      <c r="F76" s="76"/>
      <c r="G76" s="76"/>
      <c r="H76" s="76"/>
      <c r="I76" s="206"/>
      <c r="J76" s="76"/>
      <c r="K76" s="76"/>
      <c r="L76" s="74"/>
    </row>
    <row r="77" s="1" customFormat="1" ht="6.96" customHeight="1">
      <c r="B77" s="48"/>
      <c r="C77" s="76"/>
      <c r="D77" s="76"/>
      <c r="E77" s="76"/>
      <c r="F77" s="76"/>
      <c r="G77" s="76"/>
      <c r="H77" s="76"/>
      <c r="I77" s="206"/>
      <c r="J77" s="76"/>
      <c r="K77" s="76"/>
      <c r="L77" s="74"/>
    </row>
    <row r="78" s="1" customFormat="1" ht="18" customHeight="1">
      <c r="B78" s="48"/>
      <c r="C78" s="78" t="s">
        <v>26</v>
      </c>
      <c r="D78" s="76"/>
      <c r="E78" s="76"/>
      <c r="F78" s="210" t="str">
        <f>F14</f>
        <v>Postoloprty</v>
      </c>
      <c r="G78" s="76"/>
      <c r="H78" s="76"/>
      <c r="I78" s="211" t="s">
        <v>28</v>
      </c>
      <c r="J78" s="87" t="str">
        <f>IF(J14="","",J14)</f>
        <v>3. 10. 2018</v>
      </c>
      <c r="K78" s="76"/>
      <c r="L78" s="74"/>
    </row>
    <row r="79" s="1" customFormat="1" ht="6.96" customHeight="1">
      <c r="B79" s="48"/>
      <c r="C79" s="76"/>
      <c r="D79" s="76"/>
      <c r="E79" s="76"/>
      <c r="F79" s="76"/>
      <c r="G79" s="76"/>
      <c r="H79" s="76"/>
      <c r="I79" s="206"/>
      <c r="J79" s="76"/>
      <c r="K79" s="76"/>
      <c r="L79" s="74"/>
    </row>
    <row r="80" s="1" customFormat="1">
      <c r="B80" s="48"/>
      <c r="C80" s="78" t="s">
        <v>36</v>
      </c>
      <c r="D80" s="76"/>
      <c r="E80" s="76"/>
      <c r="F80" s="210" t="str">
        <f>E17</f>
        <v>SŽDC s.o., OŘ UNL, ST Most</v>
      </c>
      <c r="G80" s="76"/>
      <c r="H80" s="76"/>
      <c r="I80" s="211" t="s">
        <v>44</v>
      </c>
      <c r="J80" s="210" t="str">
        <f>E23</f>
        <v xml:space="preserve"> </v>
      </c>
      <c r="K80" s="76"/>
      <c r="L80" s="74"/>
    </row>
    <row r="81" s="1" customFormat="1" ht="14.4" customHeight="1">
      <c r="B81" s="48"/>
      <c r="C81" s="78" t="s">
        <v>42</v>
      </c>
      <c r="D81" s="76"/>
      <c r="E81" s="76"/>
      <c r="F81" s="210" t="str">
        <f>IF(E20="","",E20)</f>
        <v/>
      </c>
      <c r="G81" s="76"/>
      <c r="H81" s="76"/>
      <c r="I81" s="206"/>
      <c r="J81" s="76"/>
      <c r="K81" s="76"/>
      <c r="L81" s="74"/>
    </row>
    <row r="82" s="1" customFormat="1" ht="10.32" customHeight="1">
      <c r="B82" s="48"/>
      <c r="C82" s="76"/>
      <c r="D82" s="76"/>
      <c r="E82" s="76"/>
      <c r="F82" s="76"/>
      <c r="G82" s="76"/>
      <c r="H82" s="76"/>
      <c r="I82" s="206"/>
      <c r="J82" s="76"/>
      <c r="K82" s="76"/>
      <c r="L82" s="74"/>
    </row>
    <row r="83" s="10" customFormat="1" ht="29.28" customHeight="1">
      <c r="B83" s="212"/>
      <c r="C83" s="213" t="s">
        <v>174</v>
      </c>
      <c r="D83" s="214" t="s">
        <v>69</v>
      </c>
      <c r="E83" s="214" t="s">
        <v>65</v>
      </c>
      <c r="F83" s="214" t="s">
        <v>175</v>
      </c>
      <c r="G83" s="214" t="s">
        <v>176</v>
      </c>
      <c r="H83" s="214" t="s">
        <v>177</v>
      </c>
      <c r="I83" s="215" t="s">
        <v>178</v>
      </c>
      <c r="J83" s="214" t="s">
        <v>168</v>
      </c>
      <c r="K83" s="216" t="s">
        <v>179</v>
      </c>
      <c r="L83" s="217"/>
      <c r="M83" s="104" t="s">
        <v>180</v>
      </c>
      <c r="N83" s="105" t="s">
        <v>54</v>
      </c>
      <c r="O83" s="105" t="s">
        <v>181</v>
      </c>
      <c r="P83" s="105" t="s">
        <v>182</v>
      </c>
      <c r="Q83" s="105" t="s">
        <v>183</v>
      </c>
      <c r="R83" s="105" t="s">
        <v>184</v>
      </c>
      <c r="S83" s="105" t="s">
        <v>185</v>
      </c>
      <c r="T83" s="106" t="s">
        <v>186</v>
      </c>
    </row>
    <row r="84" s="1" customFormat="1" ht="29.28" customHeight="1">
      <c r="B84" s="48"/>
      <c r="C84" s="110" t="s">
        <v>169</v>
      </c>
      <c r="D84" s="76"/>
      <c r="E84" s="76"/>
      <c r="F84" s="76"/>
      <c r="G84" s="76"/>
      <c r="H84" s="76"/>
      <c r="I84" s="206"/>
      <c r="J84" s="218">
        <f>BK84</f>
        <v>0</v>
      </c>
      <c r="K84" s="76"/>
      <c r="L84" s="74"/>
      <c r="M84" s="107"/>
      <c r="N84" s="108"/>
      <c r="O84" s="108"/>
      <c r="P84" s="219">
        <f>P85</f>
        <v>0</v>
      </c>
      <c r="Q84" s="108"/>
      <c r="R84" s="219">
        <f>R85</f>
        <v>10.837999999999999</v>
      </c>
      <c r="S84" s="108"/>
      <c r="T84" s="220">
        <f>T85</f>
        <v>0</v>
      </c>
      <c r="AT84" s="25" t="s">
        <v>83</v>
      </c>
      <c r="AU84" s="25" t="s">
        <v>170</v>
      </c>
      <c r="BK84" s="221">
        <f>BK85</f>
        <v>0</v>
      </c>
    </row>
    <row r="85" s="15" customFormat="1" ht="37.44" customHeight="1">
      <c r="B85" s="290"/>
      <c r="C85" s="291"/>
      <c r="D85" s="292" t="s">
        <v>83</v>
      </c>
      <c r="E85" s="293" t="s">
        <v>359</v>
      </c>
      <c r="F85" s="293" t="s">
        <v>360</v>
      </c>
      <c r="G85" s="291"/>
      <c r="H85" s="291"/>
      <c r="I85" s="294"/>
      <c r="J85" s="295">
        <f>BK85</f>
        <v>0</v>
      </c>
      <c r="K85" s="291"/>
      <c r="L85" s="296"/>
      <c r="M85" s="297"/>
      <c r="N85" s="298"/>
      <c r="O85" s="298"/>
      <c r="P85" s="299">
        <f>P86</f>
        <v>0</v>
      </c>
      <c r="Q85" s="298"/>
      <c r="R85" s="299">
        <f>R86</f>
        <v>10.837999999999999</v>
      </c>
      <c r="S85" s="298"/>
      <c r="T85" s="300">
        <f>T86</f>
        <v>0</v>
      </c>
      <c r="AR85" s="301" t="s">
        <v>25</v>
      </c>
      <c r="AT85" s="302" t="s">
        <v>83</v>
      </c>
      <c r="AU85" s="302" t="s">
        <v>84</v>
      </c>
      <c r="AY85" s="301" t="s">
        <v>192</v>
      </c>
      <c r="BK85" s="303">
        <f>BK86</f>
        <v>0</v>
      </c>
    </row>
    <row r="86" s="15" customFormat="1" ht="19.92" customHeight="1">
      <c r="B86" s="290"/>
      <c r="C86" s="291"/>
      <c r="D86" s="292" t="s">
        <v>83</v>
      </c>
      <c r="E86" s="304" t="s">
        <v>222</v>
      </c>
      <c r="F86" s="304" t="s">
        <v>361</v>
      </c>
      <c r="G86" s="291"/>
      <c r="H86" s="291"/>
      <c r="I86" s="294"/>
      <c r="J86" s="305">
        <f>BK86</f>
        <v>0</v>
      </c>
      <c r="K86" s="291"/>
      <c r="L86" s="296"/>
      <c r="M86" s="297"/>
      <c r="N86" s="298"/>
      <c r="O86" s="298"/>
      <c r="P86" s="299">
        <f>SUM(P87:P102)</f>
        <v>0</v>
      </c>
      <c r="Q86" s="298"/>
      <c r="R86" s="299">
        <f>SUM(R87:R102)</f>
        <v>10.837999999999999</v>
      </c>
      <c r="S86" s="298"/>
      <c r="T86" s="300">
        <f>SUM(T87:T102)</f>
        <v>0</v>
      </c>
      <c r="AR86" s="301" t="s">
        <v>25</v>
      </c>
      <c r="AT86" s="302" t="s">
        <v>83</v>
      </c>
      <c r="AU86" s="302" t="s">
        <v>25</v>
      </c>
      <c r="AY86" s="301" t="s">
        <v>192</v>
      </c>
      <c r="BK86" s="303">
        <f>SUM(BK87:BK102)</f>
        <v>0</v>
      </c>
    </row>
    <row r="87" s="1" customFormat="1" ht="25.5" customHeight="1">
      <c r="B87" s="48"/>
      <c r="C87" s="222" t="s">
        <v>25</v>
      </c>
      <c r="D87" s="222" t="s">
        <v>187</v>
      </c>
      <c r="E87" s="223" t="s">
        <v>516</v>
      </c>
      <c r="F87" s="224" t="s">
        <v>517</v>
      </c>
      <c r="G87" s="225" t="s">
        <v>157</v>
      </c>
      <c r="H87" s="226">
        <v>7.5599999999999996</v>
      </c>
      <c r="I87" s="227"/>
      <c r="J87" s="228">
        <f>ROUND(I87*H87,2)</f>
        <v>0</v>
      </c>
      <c r="K87" s="224" t="s">
        <v>190</v>
      </c>
      <c r="L87" s="74"/>
      <c r="M87" s="229" t="s">
        <v>45</v>
      </c>
      <c r="N87" s="230" t="s">
        <v>57</v>
      </c>
      <c r="O87" s="49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AR87" s="25" t="s">
        <v>191</v>
      </c>
      <c r="AT87" s="25" t="s">
        <v>187</v>
      </c>
      <c r="AU87" s="25" t="s">
        <v>92</v>
      </c>
      <c r="AY87" s="25" t="s">
        <v>192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5" t="s">
        <v>191</v>
      </c>
      <c r="BK87" s="233">
        <f>ROUND(I87*H87,2)</f>
        <v>0</v>
      </c>
      <c r="BL87" s="25" t="s">
        <v>191</v>
      </c>
      <c r="BM87" s="25" t="s">
        <v>518</v>
      </c>
    </row>
    <row r="88" s="1" customFormat="1">
      <c r="B88" s="48"/>
      <c r="C88" s="76"/>
      <c r="D88" s="234" t="s">
        <v>194</v>
      </c>
      <c r="E88" s="76"/>
      <c r="F88" s="235" t="s">
        <v>519</v>
      </c>
      <c r="G88" s="76"/>
      <c r="H88" s="76"/>
      <c r="I88" s="206"/>
      <c r="J88" s="76"/>
      <c r="K88" s="76"/>
      <c r="L88" s="74"/>
      <c r="M88" s="236"/>
      <c r="N88" s="49"/>
      <c r="O88" s="49"/>
      <c r="P88" s="49"/>
      <c r="Q88" s="49"/>
      <c r="R88" s="49"/>
      <c r="S88" s="49"/>
      <c r="T88" s="97"/>
      <c r="AT88" s="25" t="s">
        <v>194</v>
      </c>
      <c r="AU88" s="25" t="s">
        <v>92</v>
      </c>
    </row>
    <row r="89" s="11" customFormat="1">
      <c r="B89" s="237"/>
      <c r="C89" s="238"/>
      <c r="D89" s="234" t="s">
        <v>196</v>
      </c>
      <c r="E89" s="239" t="s">
        <v>45</v>
      </c>
      <c r="F89" s="240" t="s">
        <v>520</v>
      </c>
      <c r="G89" s="238"/>
      <c r="H89" s="241">
        <v>7.5599999999999996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AT89" s="247" t="s">
        <v>196</v>
      </c>
      <c r="AU89" s="247" t="s">
        <v>92</v>
      </c>
      <c r="AV89" s="11" t="s">
        <v>92</v>
      </c>
      <c r="AW89" s="11" t="s">
        <v>47</v>
      </c>
      <c r="AX89" s="11" t="s">
        <v>25</v>
      </c>
      <c r="AY89" s="247" t="s">
        <v>192</v>
      </c>
    </row>
    <row r="90" s="1" customFormat="1" ht="38.25" customHeight="1">
      <c r="B90" s="48"/>
      <c r="C90" s="222" t="s">
        <v>92</v>
      </c>
      <c r="D90" s="222" t="s">
        <v>187</v>
      </c>
      <c r="E90" s="223" t="s">
        <v>521</v>
      </c>
      <c r="F90" s="224" t="s">
        <v>522</v>
      </c>
      <c r="G90" s="225" t="s">
        <v>157</v>
      </c>
      <c r="H90" s="226">
        <v>15.119999999999999</v>
      </c>
      <c r="I90" s="227"/>
      <c r="J90" s="228">
        <f>ROUND(I90*H90,2)</f>
        <v>0</v>
      </c>
      <c r="K90" s="224" t="s">
        <v>190</v>
      </c>
      <c r="L90" s="74"/>
      <c r="M90" s="229" t="s">
        <v>45</v>
      </c>
      <c r="N90" s="230" t="s">
        <v>57</v>
      </c>
      <c r="O90" s="49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5" t="s">
        <v>191</v>
      </c>
      <c r="AT90" s="25" t="s">
        <v>187</v>
      </c>
      <c r="AU90" s="25" t="s">
        <v>92</v>
      </c>
      <c r="AY90" s="25" t="s">
        <v>192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5" t="s">
        <v>191</v>
      </c>
      <c r="BK90" s="233">
        <f>ROUND(I90*H90,2)</f>
        <v>0</v>
      </c>
      <c r="BL90" s="25" t="s">
        <v>191</v>
      </c>
      <c r="BM90" s="25" t="s">
        <v>523</v>
      </c>
    </row>
    <row r="91" s="1" customFormat="1">
      <c r="B91" s="48"/>
      <c r="C91" s="76"/>
      <c r="D91" s="234" t="s">
        <v>194</v>
      </c>
      <c r="E91" s="76"/>
      <c r="F91" s="235" t="s">
        <v>524</v>
      </c>
      <c r="G91" s="76"/>
      <c r="H91" s="76"/>
      <c r="I91" s="206"/>
      <c r="J91" s="76"/>
      <c r="K91" s="76"/>
      <c r="L91" s="74"/>
      <c r="M91" s="236"/>
      <c r="N91" s="49"/>
      <c r="O91" s="49"/>
      <c r="P91" s="49"/>
      <c r="Q91" s="49"/>
      <c r="R91" s="49"/>
      <c r="S91" s="49"/>
      <c r="T91" s="97"/>
      <c r="AT91" s="25" t="s">
        <v>194</v>
      </c>
      <c r="AU91" s="25" t="s">
        <v>92</v>
      </c>
    </row>
    <row r="92" s="11" customFormat="1">
      <c r="B92" s="237"/>
      <c r="C92" s="238"/>
      <c r="D92" s="234" t="s">
        <v>196</v>
      </c>
      <c r="E92" s="239" t="s">
        <v>45</v>
      </c>
      <c r="F92" s="240" t="s">
        <v>525</v>
      </c>
      <c r="G92" s="238"/>
      <c r="H92" s="241">
        <v>15.119999999999999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AT92" s="247" t="s">
        <v>196</v>
      </c>
      <c r="AU92" s="247" t="s">
        <v>92</v>
      </c>
      <c r="AV92" s="11" t="s">
        <v>92</v>
      </c>
      <c r="AW92" s="11" t="s">
        <v>47</v>
      </c>
      <c r="AX92" s="11" t="s">
        <v>25</v>
      </c>
      <c r="AY92" s="247" t="s">
        <v>192</v>
      </c>
    </row>
    <row r="93" s="1" customFormat="1" ht="16.5" customHeight="1">
      <c r="B93" s="48"/>
      <c r="C93" s="280" t="s">
        <v>206</v>
      </c>
      <c r="D93" s="280" t="s">
        <v>296</v>
      </c>
      <c r="E93" s="281" t="s">
        <v>526</v>
      </c>
      <c r="F93" s="282" t="s">
        <v>527</v>
      </c>
      <c r="G93" s="283" t="s">
        <v>134</v>
      </c>
      <c r="H93" s="284">
        <v>5.4000000000000004</v>
      </c>
      <c r="I93" s="285"/>
      <c r="J93" s="286">
        <f>ROUND(I93*H93,2)</f>
        <v>0</v>
      </c>
      <c r="K93" s="282" t="s">
        <v>190</v>
      </c>
      <c r="L93" s="287"/>
      <c r="M93" s="288" t="s">
        <v>45</v>
      </c>
      <c r="N93" s="289" t="s">
        <v>57</v>
      </c>
      <c r="O93" s="49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AR93" s="25" t="s">
        <v>240</v>
      </c>
      <c r="AT93" s="25" t="s">
        <v>296</v>
      </c>
      <c r="AU93" s="25" t="s">
        <v>92</v>
      </c>
      <c r="AY93" s="25" t="s">
        <v>192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5" t="s">
        <v>191</v>
      </c>
      <c r="BK93" s="233">
        <f>ROUND(I93*H93,2)</f>
        <v>0</v>
      </c>
      <c r="BL93" s="25" t="s">
        <v>191</v>
      </c>
      <c r="BM93" s="25" t="s">
        <v>528</v>
      </c>
    </row>
    <row r="94" s="11" customFormat="1">
      <c r="B94" s="237"/>
      <c r="C94" s="238"/>
      <c r="D94" s="234" t="s">
        <v>196</v>
      </c>
      <c r="E94" s="239" t="s">
        <v>45</v>
      </c>
      <c r="F94" s="240" t="s">
        <v>529</v>
      </c>
      <c r="G94" s="238"/>
      <c r="H94" s="241">
        <v>5.4000000000000004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AT94" s="247" t="s">
        <v>196</v>
      </c>
      <c r="AU94" s="247" t="s">
        <v>92</v>
      </c>
      <c r="AV94" s="11" t="s">
        <v>92</v>
      </c>
      <c r="AW94" s="11" t="s">
        <v>47</v>
      </c>
      <c r="AX94" s="11" t="s">
        <v>25</v>
      </c>
      <c r="AY94" s="247" t="s">
        <v>192</v>
      </c>
    </row>
    <row r="95" s="1" customFormat="1" ht="38.25" customHeight="1">
      <c r="B95" s="48"/>
      <c r="C95" s="222" t="s">
        <v>191</v>
      </c>
      <c r="D95" s="222" t="s">
        <v>187</v>
      </c>
      <c r="E95" s="223" t="s">
        <v>530</v>
      </c>
      <c r="F95" s="224" t="s">
        <v>531</v>
      </c>
      <c r="G95" s="225" t="s">
        <v>134</v>
      </c>
      <c r="H95" s="226">
        <v>85</v>
      </c>
      <c r="I95" s="227"/>
      <c r="J95" s="228">
        <f>ROUND(I95*H95,2)</f>
        <v>0</v>
      </c>
      <c r="K95" s="224" t="s">
        <v>190</v>
      </c>
      <c r="L95" s="74"/>
      <c r="M95" s="229" t="s">
        <v>45</v>
      </c>
      <c r="N95" s="230" t="s">
        <v>57</v>
      </c>
      <c r="O95" s="49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AR95" s="25" t="s">
        <v>191</v>
      </c>
      <c r="AT95" s="25" t="s">
        <v>187</v>
      </c>
      <c r="AU95" s="25" t="s">
        <v>92</v>
      </c>
      <c r="AY95" s="25" t="s">
        <v>192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25" t="s">
        <v>191</v>
      </c>
      <c r="BK95" s="233">
        <f>ROUND(I95*H95,2)</f>
        <v>0</v>
      </c>
      <c r="BL95" s="25" t="s">
        <v>191</v>
      </c>
      <c r="BM95" s="25" t="s">
        <v>532</v>
      </c>
    </row>
    <row r="96" s="1" customFormat="1">
      <c r="B96" s="48"/>
      <c r="C96" s="76"/>
      <c r="D96" s="234" t="s">
        <v>194</v>
      </c>
      <c r="E96" s="76"/>
      <c r="F96" s="235" t="s">
        <v>533</v>
      </c>
      <c r="G96" s="76"/>
      <c r="H96" s="76"/>
      <c r="I96" s="206"/>
      <c r="J96" s="76"/>
      <c r="K96" s="76"/>
      <c r="L96" s="74"/>
      <c r="M96" s="236"/>
      <c r="N96" s="49"/>
      <c r="O96" s="49"/>
      <c r="P96" s="49"/>
      <c r="Q96" s="49"/>
      <c r="R96" s="49"/>
      <c r="S96" s="49"/>
      <c r="T96" s="97"/>
      <c r="AT96" s="25" t="s">
        <v>194</v>
      </c>
      <c r="AU96" s="25" t="s">
        <v>92</v>
      </c>
    </row>
    <row r="97" s="11" customFormat="1">
      <c r="B97" s="237"/>
      <c r="C97" s="238"/>
      <c r="D97" s="234" t="s">
        <v>196</v>
      </c>
      <c r="E97" s="239" t="s">
        <v>511</v>
      </c>
      <c r="F97" s="240" t="s">
        <v>513</v>
      </c>
      <c r="G97" s="238"/>
      <c r="H97" s="241">
        <v>85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AT97" s="247" t="s">
        <v>196</v>
      </c>
      <c r="AU97" s="247" t="s">
        <v>92</v>
      </c>
      <c r="AV97" s="11" t="s">
        <v>92</v>
      </c>
      <c r="AW97" s="11" t="s">
        <v>47</v>
      </c>
      <c r="AX97" s="11" t="s">
        <v>25</v>
      </c>
      <c r="AY97" s="247" t="s">
        <v>192</v>
      </c>
    </row>
    <row r="98" s="1" customFormat="1" ht="38.25" customHeight="1">
      <c r="B98" s="48"/>
      <c r="C98" s="222" t="s">
        <v>222</v>
      </c>
      <c r="D98" s="222" t="s">
        <v>187</v>
      </c>
      <c r="E98" s="223" t="s">
        <v>534</v>
      </c>
      <c r="F98" s="224" t="s">
        <v>535</v>
      </c>
      <c r="G98" s="225" t="s">
        <v>134</v>
      </c>
      <c r="H98" s="226">
        <v>85</v>
      </c>
      <c r="I98" s="227"/>
      <c r="J98" s="228">
        <f>ROUND(I98*H98,2)</f>
        <v>0</v>
      </c>
      <c r="K98" s="224" t="s">
        <v>190</v>
      </c>
      <c r="L98" s="74"/>
      <c r="M98" s="229" t="s">
        <v>45</v>
      </c>
      <c r="N98" s="230" t="s">
        <v>57</v>
      </c>
      <c r="O98" s="49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5" t="s">
        <v>191</v>
      </c>
      <c r="AT98" s="25" t="s">
        <v>187</v>
      </c>
      <c r="AU98" s="25" t="s">
        <v>92</v>
      </c>
      <c r="AY98" s="25" t="s">
        <v>192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5" t="s">
        <v>191</v>
      </c>
      <c r="BK98" s="233">
        <f>ROUND(I98*H98,2)</f>
        <v>0</v>
      </c>
      <c r="BL98" s="25" t="s">
        <v>191</v>
      </c>
      <c r="BM98" s="25" t="s">
        <v>536</v>
      </c>
    </row>
    <row r="99" s="1" customFormat="1">
      <c r="B99" s="48"/>
      <c r="C99" s="76"/>
      <c r="D99" s="234" t="s">
        <v>194</v>
      </c>
      <c r="E99" s="76"/>
      <c r="F99" s="235" t="s">
        <v>537</v>
      </c>
      <c r="G99" s="76"/>
      <c r="H99" s="76"/>
      <c r="I99" s="206"/>
      <c r="J99" s="76"/>
      <c r="K99" s="76"/>
      <c r="L99" s="74"/>
      <c r="M99" s="236"/>
      <c r="N99" s="49"/>
      <c r="O99" s="49"/>
      <c r="P99" s="49"/>
      <c r="Q99" s="49"/>
      <c r="R99" s="49"/>
      <c r="S99" s="49"/>
      <c r="T99" s="97"/>
      <c r="AT99" s="25" t="s">
        <v>194</v>
      </c>
      <c r="AU99" s="25" t="s">
        <v>92</v>
      </c>
    </row>
    <row r="100" s="11" customFormat="1">
      <c r="B100" s="237"/>
      <c r="C100" s="238"/>
      <c r="D100" s="234" t="s">
        <v>196</v>
      </c>
      <c r="E100" s="239" t="s">
        <v>45</v>
      </c>
      <c r="F100" s="240" t="s">
        <v>511</v>
      </c>
      <c r="G100" s="238"/>
      <c r="H100" s="241">
        <v>85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196</v>
      </c>
      <c r="AU100" s="247" t="s">
        <v>92</v>
      </c>
      <c r="AV100" s="11" t="s">
        <v>92</v>
      </c>
      <c r="AW100" s="11" t="s">
        <v>47</v>
      </c>
      <c r="AX100" s="11" t="s">
        <v>25</v>
      </c>
      <c r="AY100" s="247" t="s">
        <v>192</v>
      </c>
    </row>
    <row r="101" s="1" customFormat="1" ht="16.5" customHeight="1">
      <c r="B101" s="48"/>
      <c r="C101" s="280" t="s">
        <v>229</v>
      </c>
      <c r="D101" s="280" t="s">
        <v>296</v>
      </c>
      <c r="E101" s="281" t="s">
        <v>538</v>
      </c>
      <c r="F101" s="282" t="s">
        <v>539</v>
      </c>
      <c r="G101" s="283" t="s">
        <v>145</v>
      </c>
      <c r="H101" s="284">
        <v>10.837999999999999</v>
      </c>
      <c r="I101" s="285"/>
      <c r="J101" s="286">
        <f>ROUND(I101*H101,2)</f>
        <v>0</v>
      </c>
      <c r="K101" s="282" t="s">
        <v>190</v>
      </c>
      <c r="L101" s="287"/>
      <c r="M101" s="288" t="s">
        <v>45</v>
      </c>
      <c r="N101" s="289" t="s">
        <v>57</v>
      </c>
      <c r="O101" s="49"/>
      <c r="P101" s="231">
        <f>O101*H101</f>
        <v>0</v>
      </c>
      <c r="Q101" s="231">
        <v>1</v>
      </c>
      <c r="R101" s="231">
        <f>Q101*H101</f>
        <v>10.837999999999999</v>
      </c>
      <c r="S101" s="231">
        <v>0</v>
      </c>
      <c r="T101" s="232">
        <f>S101*H101</f>
        <v>0</v>
      </c>
      <c r="AR101" s="25" t="s">
        <v>240</v>
      </c>
      <c r="AT101" s="25" t="s">
        <v>296</v>
      </c>
      <c r="AU101" s="25" t="s">
        <v>92</v>
      </c>
      <c r="AY101" s="25" t="s">
        <v>192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5" t="s">
        <v>191</v>
      </c>
      <c r="BK101" s="233">
        <f>ROUND(I101*H101,2)</f>
        <v>0</v>
      </c>
      <c r="BL101" s="25" t="s">
        <v>191</v>
      </c>
      <c r="BM101" s="25" t="s">
        <v>540</v>
      </c>
    </row>
    <row r="102" s="11" customFormat="1">
      <c r="B102" s="237"/>
      <c r="C102" s="238"/>
      <c r="D102" s="234" t="s">
        <v>196</v>
      </c>
      <c r="E102" s="239" t="s">
        <v>45</v>
      </c>
      <c r="F102" s="240" t="s">
        <v>541</v>
      </c>
      <c r="G102" s="238"/>
      <c r="H102" s="241">
        <v>10.837999999999999</v>
      </c>
      <c r="I102" s="242"/>
      <c r="J102" s="238"/>
      <c r="K102" s="238"/>
      <c r="L102" s="243"/>
      <c r="M102" s="309"/>
      <c r="N102" s="310"/>
      <c r="O102" s="310"/>
      <c r="P102" s="310"/>
      <c r="Q102" s="310"/>
      <c r="R102" s="310"/>
      <c r="S102" s="310"/>
      <c r="T102" s="311"/>
      <c r="AT102" s="247" t="s">
        <v>196</v>
      </c>
      <c r="AU102" s="247" t="s">
        <v>92</v>
      </c>
      <c r="AV102" s="11" t="s">
        <v>92</v>
      </c>
      <c r="AW102" s="11" t="s">
        <v>47</v>
      </c>
      <c r="AX102" s="11" t="s">
        <v>25</v>
      </c>
      <c r="AY102" s="247" t="s">
        <v>192</v>
      </c>
    </row>
    <row r="103" s="1" customFormat="1" ht="6.96" customHeight="1">
      <c r="B103" s="69"/>
      <c r="C103" s="70"/>
      <c r="D103" s="70"/>
      <c r="E103" s="70"/>
      <c r="F103" s="70"/>
      <c r="G103" s="70"/>
      <c r="H103" s="70"/>
      <c r="I103" s="181"/>
      <c r="J103" s="70"/>
      <c r="K103" s="70"/>
      <c r="L103" s="74"/>
    </row>
  </sheetData>
  <sheetProtection sheet="1" autoFilter="0" formatColumns="0" formatRows="0" objects="1" scenarios="1" spinCount="100000" saltValue="hFJEnuq/eE5KlcP1A40xzjjtOCuxsEw3Y016HMEFom+jU48emRsy5sEohTP2ClmJBtgDufJWGtYrrXZIznVUHg==" hashValue="JFKc6Q5NOcFuprNIyF9ND1IITCZytT3sUXJYs+kYKD7DGi6kfHKt8kaK7lV+0GVPlxovtof524yr7ZBLUysiqQ==" algorithmName="SHA-512" password="CC35"/>
  <autoFilter ref="C83:K10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123</v>
      </c>
      <c r="G1" s="153" t="s">
        <v>124</v>
      </c>
      <c r="H1" s="153"/>
      <c r="I1" s="154"/>
      <c r="J1" s="153" t="s">
        <v>125</v>
      </c>
      <c r="K1" s="152" t="s">
        <v>126</v>
      </c>
      <c r="L1" s="153" t="s">
        <v>127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116</v>
      </c>
    </row>
    <row r="3" ht="6.96" customHeight="1">
      <c r="B3" s="26"/>
      <c r="C3" s="27"/>
      <c r="D3" s="27"/>
      <c r="E3" s="27"/>
      <c r="F3" s="27"/>
      <c r="G3" s="27"/>
      <c r="H3" s="27"/>
      <c r="I3" s="156"/>
      <c r="J3" s="27"/>
      <c r="K3" s="28"/>
      <c r="AT3" s="25" t="s">
        <v>92</v>
      </c>
    </row>
    <row r="4" ht="36.96" customHeight="1">
      <c r="B4" s="29"/>
      <c r="C4" s="30"/>
      <c r="D4" s="31" t="s">
        <v>136</v>
      </c>
      <c r="E4" s="30"/>
      <c r="F4" s="30"/>
      <c r="G4" s="30"/>
      <c r="H4" s="30"/>
      <c r="I4" s="157"/>
      <c r="J4" s="30"/>
      <c r="K4" s="32"/>
      <c r="M4" s="33" t="s">
        <v>12</v>
      </c>
      <c r="AT4" s="25" t="s">
        <v>47</v>
      </c>
    </row>
    <row r="5" ht="6.96" customHeight="1">
      <c r="B5" s="29"/>
      <c r="C5" s="30"/>
      <c r="D5" s="30"/>
      <c r="E5" s="30"/>
      <c r="F5" s="30"/>
      <c r="G5" s="30"/>
      <c r="H5" s="30"/>
      <c r="I5" s="157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7"/>
      <c r="J6" s="30"/>
      <c r="K6" s="32"/>
    </row>
    <row r="7" ht="16.5" customHeight="1">
      <c r="B7" s="29"/>
      <c r="C7" s="30"/>
      <c r="D7" s="30"/>
      <c r="E7" s="158" t="str">
        <f>'Rekapitulace zakázky'!K6</f>
        <v>TSO 2.SK v ŽST Postoloprty</v>
      </c>
      <c r="F7" s="41"/>
      <c r="G7" s="41"/>
      <c r="H7" s="41"/>
      <c r="I7" s="157"/>
      <c r="J7" s="30"/>
      <c r="K7" s="32"/>
    </row>
    <row r="8">
      <c r="B8" s="29"/>
      <c r="C8" s="30"/>
      <c r="D8" s="41" t="s">
        <v>150</v>
      </c>
      <c r="E8" s="30"/>
      <c r="F8" s="30"/>
      <c r="G8" s="30"/>
      <c r="H8" s="30"/>
      <c r="I8" s="157"/>
      <c r="J8" s="30"/>
      <c r="K8" s="32"/>
    </row>
    <row r="9" s="1" customFormat="1" ht="16.5" customHeight="1">
      <c r="B9" s="48"/>
      <c r="C9" s="49"/>
      <c r="D9" s="49"/>
      <c r="E9" s="158" t="s">
        <v>542</v>
      </c>
      <c r="F9" s="49"/>
      <c r="G9" s="49"/>
      <c r="H9" s="49"/>
      <c r="I9" s="159"/>
      <c r="J9" s="49"/>
      <c r="K9" s="53"/>
    </row>
    <row r="10" s="1" customFormat="1">
      <c r="B10" s="48"/>
      <c r="C10" s="49"/>
      <c r="D10" s="41" t="s">
        <v>159</v>
      </c>
      <c r="E10" s="49"/>
      <c r="F10" s="49"/>
      <c r="G10" s="49"/>
      <c r="H10" s="49"/>
      <c r="I10" s="159"/>
      <c r="J10" s="49"/>
      <c r="K10" s="53"/>
    </row>
    <row r="11" s="1" customFormat="1" ht="36.96" customHeight="1">
      <c r="B11" s="48"/>
      <c r="C11" s="49"/>
      <c r="D11" s="49"/>
      <c r="E11" s="160" t="s">
        <v>543</v>
      </c>
      <c r="F11" s="49"/>
      <c r="G11" s="49"/>
      <c r="H11" s="49"/>
      <c r="I11" s="159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9"/>
      <c r="J12" s="49"/>
      <c r="K12" s="53"/>
    </row>
    <row r="13" s="1" customFormat="1" ht="14.4" customHeight="1">
      <c r="B13" s="48"/>
      <c r="C13" s="49"/>
      <c r="D13" s="41" t="s">
        <v>21</v>
      </c>
      <c r="E13" s="49"/>
      <c r="F13" s="36" t="s">
        <v>45</v>
      </c>
      <c r="G13" s="49"/>
      <c r="H13" s="49"/>
      <c r="I13" s="161" t="s">
        <v>23</v>
      </c>
      <c r="J13" s="36" t="s">
        <v>45</v>
      </c>
      <c r="K13" s="53"/>
    </row>
    <row r="14" s="1" customFormat="1" ht="14.4" customHeight="1">
      <c r="B14" s="48"/>
      <c r="C14" s="49"/>
      <c r="D14" s="41" t="s">
        <v>26</v>
      </c>
      <c r="E14" s="49"/>
      <c r="F14" s="36" t="s">
        <v>27</v>
      </c>
      <c r="G14" s="49"/>
      <c r="H14" s="49"/>
      <c r="I14" s="161" t="s">
        <v>28</v>
      </c>
      <c r="J14" s="162" t="str">
        <f>'Rekapitulace zakázky'!AN8</f>
        <v>3. 10. 2018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9"/>
      <c r="J15" s="49"/>
      <c r="K15" s="53"/>
    </row>
    <row r="16" s="1" customFormat="1" ht="14.4" customHeight="1">
      <c r="B16" s="48"/>
      <c r="C16" s="49"/>
      <c r="D16" s="41" t="s">
        <v>36</v>
      </c>
      <c r="E16" s="49"/>
      <c r="F16" s="49"/>
      <c r="G16" s="49"/>
      <c r="H16" s="49"/>
      <c r="I16" s="161" t="s">
        <v>37</v>
      </c>
      <c r="J16" s="36" t="s">
        <v>38</v>
      </c>
      <c r="K16" s="53"/>
    </row>
    <row r="17" s="1" customFormat="1" ht="18" customHeight="1">
      <c r="B17" s="48"/>
      <c r="C17" s="49"/>
      <c r="D17" s="49"/>
      <c r="E17" s="36" t="s">
        <v>39</v>
      </c>
      <c r="F17" s="49"/>
      <c r="G17" s="49"/>
      <c r="H17" s="49"/>
      <c r="I17" s="161" t="s">
        <v>40</v>
      </c>
      <c r="J17" s="36" t="s">
        <v>41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9"/>
      <c r="J18" s="49"/>
      <c r="K18" s="53"/>
    </row>
    <row r="19" s="1" customFormat="1" ht="14.4" customHeight="1">
      <c r="B19" s="48"/>
      <c r="C19" s="49"/>
      <c r="D19" s="41" t="s">
        <v>42</v>
      </c>
      <c r="E19" s="49"/>
      <c r="F19" s="49"/>
      <c r="G19" s="49"/>
      <c r="H19" s="49"/>
      <c r="I19" s="161" t="s">
        <v>37</v>
      </c>
      <c r="J19" s="36" t="str">
        <f>IF('Rekapitulace zakázky'!AN13="Vyplň údaj","",IF('Rekapitulace zakázky'!AN13="","",'Rekapitulace zakázky'!AN13))</f>
        <v/>
      </c>
      <c r="K19" s="53"/>
    </row>
    <row r="20" s="1" customFormat="1" ht="18" customHeight="1">
      <c r="B20" s="48"/>
      <c r="C20" s="49"/>
      <c r="D20" s="49"/>
      <c r="E20" s="36" t="str">
        <f>IF('Rekapitulace zakázky'!E14="Vyplň údaj","",IF('Rekapitulace zakázky'!E14="","",'Rekapitulace zakázky'!E14))</f>
        <v/>
      </c>
      <c r="F20" s="49"/>
      <c r="G20" s="49"/>
      <c r="H20" s="49"/>
      <c r="I20" s="161" t="s">
        <v>40</v>
      </c>
      <c r="J20" s="36" t="str">
        <f>IF('Rekapitulace zakázky'!AN14="Vyplň údaj","",IF('Rekapitulace zakázky'!AN14="","",'Rekapitulace zakázky'!AN14))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9"/>
      <c r="J21" s="49"/>
      <c r="K21" s="53"/>
    </row>
    <row r="22" s="1" customFormat="1" ht="14.4" customHeight="1">
      <c r="B22" s="48"/>
      <c r="C22" s="49"/>
      <c r="D22" s="41" t="s">
        <v>44</v>
      </c>
      <c r="E22" s="49"/>
      <c r="F22" s="49"/>
      <c r="G22" s="49"/>
      <c r="H22" s="49"/>
      <c r="I22" s="161" t="s">
        <v>37</v>
      </c>
      <c r="J22" s="36" t="s">
        <v>45</v>
      </c>
      <c r="K22" s="53"/>
    </row>
    <row r="23" s="1" customFormat="1" ht="18" customHeight="1">
      <c r="B23" s="48"/>
      <c r="C23" s="49"/>
      <c r="D23" s="49"/>
      <c r="E23" s="36" t="s">
        <v>46</v>
      </c>
      <c r="F23" s="49"/>
      <c r="G23" s="49"/>
      <c r="H23" s="49"/>
      <c r="I23" s="161" t="s">
        <v>40</v>
      </c>
      <c r="J23" s="36" t="s">
        <v>45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9"/>
      <c r="J24" s="49"/>
      <c r="K24" s="53"/>
    </row>
    <row r="25" s="1" customFormat="1" ht="14.4" customHeight="1">
      <c r="B25" s="48"/>
      <c r="C25" s="49"/>
      <c r="D25" s="41" t="s">
        <v>48</v>
      </c>
      <c r="E25" s="49"/>
      <c r="F25" s="49"/>
      <c r="G25" s="49"/>
      <c r="H25" s="49"/>
      <c r="I25" s="159"/>
      <c r="J25" s="49"/>
      <c r="K25" s="53"/>
    </row>
    <row r="26" s="7" customFormat="1" ht="71.25" customHeight="1">
      <c r="B26" s="163"/>
      <c r="C26" s="164"/>
      <c r="D26" s="164"/>
      <c r="E26" s="46" t="s">
        <v>49</v>
      </c>
      <c r="F26" s="46"/>
      <c r="G26" s="46"/>
      <c r="H26" s="46"/>
      <c r="I26" s="165"/>
      <c r="J26" s="164"/>
      <c r="K26" s="166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9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7"/>
      <c r="J28" s="108"/>
      <c r="K28" s="168"/>
    </row>
    <row r="29" s="1" customFormat="1" ht="25.44" customHeight="1">
      <c r="B29" s="48"/>
      <c r="C29" s="49"/>
      <c r="D29" s="169" t="s">
        <v>50</v>
      </c>
      <c r="E29" s="49"/>
      <c r="F29" s="49"/>
      <c r="G29" s="49"/>
      <c r="H29" s="49"/>
      <c r="I29" s="159"/>
      <c r="J29" s="170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7"/>
      <c r="J30" s="108"/>
      <c r="K30" s="168"/>
    </row>
    <row r="31" s="1" customFormat="1" ht="14.4" customHeight="1">
      <c r="B31" s="48"/>
      <c r="C31" s="49"/>
      <c r="D31" s="49"/>
      <c r="E31" s="49"/>
      <c r="F31" s="54" t="s">
        <v>52</v>
      </c>
      <c r="G31" s="49"/>
      <c r="H31" s="49"/>
      <c r="I31" s="171" t="s">
        <v>51</v>
      </c>
      <c r="J31" s="54" t="s">
        <v>53</v>
      </c>
      <c r="K31" s="53"/>
    </row>
    <row r="32" hidden="1" s="1" customFormat="1" ht="14.4" customHeight="1">
      <c r="B32" s="48"/>
      <c r="C32" s="49"/>
      <c r="D32" s="57" t="s">
        <v>54</v>
      </c>
      <c r="E32" s="57" t="s">
        <v>55</v>
      </c>
      <c r="F32" s="172">
        <f>ROUND(SUM(BE83:BE90), 2)</f>
        <v>0</v>
      </c>
      <c r="G32" s="49"/>
      <c r="H32" s="49"/>
      <c r="I32" s="173">
        <v>0.20999999999999999</v>
      </c>
      <c r="J32" s="172">
        <f>ROUND(ROUND((SUM(BE83:BE90)), 2)*I32, 2)</f>
        <v>0</v>
      </c>
      <c r="K32" s="53"/>
    </row>
    <row r="33" hidden="1" s="1" customFormat="1" ht="14.4" customHeight="1">
      <c r="B33" s="48"/>
      <c r="C33" s="49"/>
      <c r="D33" s="49"/>
      <c r="E33" s="57" t="s">
        <v>56</v>
      </c>
      <c r="F33" s="172">
        <f>ROUND(SUM(BF83:BF90), 2)</f>
        <v>0</v>
      </c>
      <c r="G33" s="49"/>
      <c r="H33" s="49"/>
      <c r="I33" s="173">
        <v>0.14999999999999999</v>
      </c>
      <c r="J33" s="172">
        <f>ROUND(ROUND((SUM(BF83:BF90)), 2)*I33, 2)</f>
        <v>0</v>
      </c>
      <c r="K33" s="53"/>
    </row>
    <row r="34" s="1" customFormat="1" ht="14.4" customHeight="1">
      <c r="B34" s="48"/>
      <c r="C34" s="49"/>
      <c r="D34" s="57" t="s">
        <v>54</v>
      </c>
      <c r="E34" s="57" t="s">
        <v>57</v>
      </c>
      <c r="F34" s="172">
        <f>ROUND(SUM(BG83:BG90), 2)</f>
        <v>0</v>
      </c>
      <c r="G34" s="49"/>
      <c r="H34" s="49"/>
      <c r="I34" s="173">
        <v>0.20999999999999999</v>
      </c>
      <c r="J34" s="172">
        <v>0</v>
      </c>
      <c r="K34" s="53"/>
    </row>
    <row r="35" s="1" customFormat="1" ht="14.4" customHeight="1">
      <c r="B35" s="48"/>
      <c r="C35" s="49"/>
      <c r="D35" s="49"/>
      <c r="E35" s="57" t="s">
        <v>58</v>
      </c>
      <c r="F35" s="172">
        <f>ROUND(SUM(BH83:BH90), 2)</f>
        <v>0</v>
      </c>
      <c r="G35" s="49"/>
      <c r="H35" s="49"/>
      <c r="I35" s="173">
        <v>0.14999999999999999</v>
      </c>
      <c r="J35" s="172">
        <v>0</v>
      </c>
      <c r="K35" s="53"/>
    </row>
    <row r="36" hidden="1" s="1" customFormat="1" ht="14.4" customHeight="1">
      <c r="B36" s="48"/>
      <c r="C36" s="49"/>
      <c r="D36" s="49"/>
      <c r="E36" s="57" t="s">
        <v>59</v>
      </c>
      <c r="F36" s="172">
        <f>ROUND(SUM(BI83:BI90), 2)</f>
        <v>0</v>
      </c>
      <c r="G36" s="49"/>
      <c r="H36" s="49"/>
      <c r="I36" s="173">
        <v>0</v>
      </c>
      <c r="J36" s="172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9"/>
      <c r="J37" s="49"/>
      <c r="K37" s="53"/>
    </row>
    <row r="38" s="1" customFormat="1" ht="25.44" customHeight="1">
      <c r="B38" s="48"/>
      <c r="C38" s="174"/>
      <c r="D38" s="175" t="s">
        <v>60</v>
      </c>
      <c r="E38" s="100"/>
      <c r="F38" s="100"/>
      <c r="G38" s="176" t="s">
        <v>61</v>
      </c>
      <c r="H38" s="177" t="s">
        <v>62</v>
      </c>
      <c r="I38" s="178"/>
      <c r="J38" s="179">
        <f>SUM(J29:J36)</f>
        <v>0</v>
      </c>
      <c r="K38" s="180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1"/>
      <c r="J39" s="70"/>
      <c r="K39" s="71"/>
    </row>
    <row r="43" s="1" customFormat="1" ht="6.96" customHeight="1">
      <c r="B43" s="182"/>
      <c r="C43" s="183"/>
      <c r="D43" s="183"/>
      <c r="E43" s="183"/>
      <c r="F43" s="183"/>
      <c r="G43" s="183"/>
      <c r="H43" s="183"/>
      <c r="I43" s="184"/>
      <c r="J43" s="183"/>
      <c r="K43" s="185"/>
    </row>
    <row r="44" s="1" customFormat="1" ht="36.96" customHeight="1">
      <c r="B44" s="48"/>
      <c r="C44" s="31" t="s">
        <v>166</v>
      </c>
      <c r="D44" s="49"/>
      <c r="E44" s="49"/>
      <c r="F44" s="49"/>
      <c r="G44" s="49"/>
      <c r="H44" s="49"/>
      <c r="I44" s="159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9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9"/>
      <c r="J46" s="49"/>
      <c r="K46" s="53"/>
    </row>
    <row r="47" s="1" customFormat="1" ht="16.5" customHeight="1">
      <c r="B47" s="48"/>
      <c r="C47" s="49"/>
      <c r="D47" s="49"/>
      <c r="E47" s="158" t="str">
        <f>E7</f>
        <v>TSO 2.SK v ŽST Postoloprty</v>
      </c>
      <c r="F47" s="41"/>
      <c r="G47" s="41"/>
      <c r="H47" s="41"/>
      <c r="I47" s="159"/>
      <c r="J47" s="49"/>
      <c r="K47" s="53"/>
    </row>
    <row r="48">
      <c r="B48" s="29"/>
      <c r="C48" s="41" t="s">
        <v>150</v>
      </c>
      <c r="D48" s="30"/>
      <c r="E48" s="30"/>
      <c r="F48" s="30"/>
      <c r="G48" s="30"/>
      <c r="H48" s="30"/>
      <c r="I48" s="157"/>
      <c r="J48" s="30"/>
      <c r="K48" s="32"/>
    </row>
    <row r="49" s="1" customFormat="1" ht="16.5" customHeight="1">
      <c r="B49" s="48"/>
      <c r="C49" s="49"/>
      <c r="D49" s="49"/>
      <c r="E49" s="158" t="s">
        <v>542</v>
      </c>
      <c r="F49" s="49"/>
      <c r="G49" s="49"/>
      <c r="H49" s="49"/>
      <c r="I49" s="159"/>
      <c r="J49" s="49"/>
      <c r="K49" s="53"/>
    </row>
    <row r="50" s="1" customFormat="1" ht="14.4" customHeight="1">
      <c r="B50" s="48"/>
      <c r="C50" s="41" t="s">
        <v>159</v>
      </c>
      <c r="D50" s="49"/>
      <c r="E50" s="49"/>
      <c r="F50" s="49"/>
      <c r="G50" s="49"/>
      <c r="H50" s="49"/>
      <c r="I50" s="159"/>
      <c r="J50" s="49"/>
      <c r="K50" s="53"/>
    </row>
    <row r="51" s="1" customFormat="1" ht="17.25" customHeight="1">
      <c r="B51" s="48"/>
      <c r="C51" s="49"/>
      <c r="D51" s="49"/>
      <c r="E51" s="160" t="str">
        <f>E11</f>
        <v>Č41 - Práce na zab.zař.</v>
      </c>
      <c r="F51" s="49"/>
      <c r="G51" s="49"/>
      <c r="H51" s="49"/>
      <c r="I51" s="159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9"/>
      <c r="J52" s="49"/>
      <c r="K52" s="53"/>
    </row>
    <row r="53" s="1" customFormat="1" ht="18" customHeight="1">
      <c r="B53" s="48"/>
      <c r="C53" s="41" t="s">
        <v>26</v>
      </c>
      <c r="D53" s="49"/>
      <c r="E53" s="49"/>
      <c r="F53" s="36" t="str">
        <f>F14</f>
        <v>Postoloprty</v>
      </c>
      <c r="G53" s="49"/>
      <c r="H53" s="49"/>
      <c r="I53" s="161" t="s">
        <v>28</v>
      </c>
      <c r="J53" s="162" t="str">
        <f>IF(J14="","",J14)</f>
        <v>3. 10. 2018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9"/>
      <c r="J54" s="49"/>
      <c r="K54" s="53"/>
    </row>
    <row r="55" s="1" customFormat="1">
      <c r="B55" s="48"/>
      <c r="C55" s="41" t="s">
        <v>36</v>
      </c>
      <c r="D55" s="49"/>
      <c r="E55" s="49"/>
      <c r="F55" s="36" t="str">
        <f>E17</f>
        <v>SŽDC s.o., OŘ UNL, ST Most</v>
      </c>
      <c r="G55" s="49"/>
      <c r="H55" s="49"/>
      <c r="I55" s="161" t="s">
        <v>44</v>
      </c>
      <c r="J55" s="46" t="str">
        <f>E23</f>
        <v xml:space="preserve"> </v>
      </c>
      <c r="K55" s="53"/>
    </row>
    <row r="56" s="1" customFormat="1" ht="14.4" customHeight="1">
      <c r="B56" s="48"/>
      <c r="C56" s="41" t="s">
        <v>42</v>
      </c>
      <c r="D56" s="49"/>
      <c r="E56" s="49"/>
      <c r="F56" s="36" t="str">
        <f>IF(E20="","",E20)</f>
        <v/>
      </c>
      <c r="G56" s="49"/>
      <c r="H56" s="49"/>
      <c r="I56" s="159"/>
      <c r="J56" s="186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9"/>
      <c r="J57" s="49"/>
      <c r="K57" s="53"/>
    </row>
    <row r="58" s="1" customFormat="1" ht="29.28" customHeight="1">
      <c r="B58" s="48"/>
      <c r="C58" s="187" t="s">
        <v>167</v>
      </c>
      <c r="D58" s="174"/>
      <c r="E58" s="174"/>
      <c r="F58" s="174"/>
      <c r="G58" s="174"/>
      <c r="H58" s="174"/>
      <c r="I58" s="188"/>
      <c r="J58" s="189" t="s">
        <v>168</v>
      </c>
      <c r="K58" s="190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9"/>
      <c r="J59" s="49"/>
      <c r="K59" s="53"/>
    </row>
    <row r="60" s="1" customFormat="1" ht="29.28" customHeight="1">
      <c r="B60" s="48"/>
      <c r="C60" s="191" t="s">
        <v>169</v>
      </c>
      <c r="D60" s="49"/>
      <c r="E60" s="49"/>
      <c r="F60" s="49"/>
      <c r="G60" s="49"/>
      <c r="H60" s="49"/>
      <c r="I60" s="159"/>
      <c r="J60" s="170">
        <f>J83</f>
        <v>0</v>
      </c>
      <c r="K60" s="53"/>
      <c r="AU60" s="25" t="s">
        <v>170</v>
      </c>
    </row>
    <row r="61" s="8" customFormat="1" ht="24.96" customHeight="1">
      <c r="B61" s="192"/>
      <c r="C61" s="193"/>
      <c r="D61" s="194" t="s">
        <v>453</v>
      </c>
      <c r="E61" s="195"/>
      <c r="F61" s="195"/>
      <c r="G61" s="195"/>
      <c r="H61" s="195"/>
      <c r="I61" s="196"/>
      <c r="J61" s="197">
        <f>J84</f>
        <v>0</v>
      </c>
      <c r="K61" s="198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9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1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4"/>
      <c r="J67" s="73"/>
      <c r="K67" s="73"/>
      <c r="L67" s="74"/>
    </row>
    <row r="68" s="1" customFormat="1" ht="36.96" customHeight="1">
      <c r="B68" s="48"/>
      <c r="C68" s="75" t="s">
        <v>173</v>
      </c>
      <c r="D68" s="76"/>
      <c r="E68" s="76"/>
      <c r="F68" s="76"/>
      <c r="G68" s="76"/>
      <c r="H68" s="76"/>
      <c r="I68" s="206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6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6"/>
      <c r="J70" s="76"/>
      <c r="K70" s="76"/>
      <c r="L70" s="74"/>
    </row>
    <row r="71" s="1" customFormat="1" ht="16.5" customHeight="1">
      <c r="B71" s="48"/>
      <c r="C71" s="76"/>
      <c r="D71" s="76"/>
      <c r="E71" s="207" t="str">
        <f>E7</f>
        <v>TSO 2.SK v ŽST Postoloprty</v>
      </c>
      <c r="F71" s="78"/>
      <c r="G71" s="78"/>
      <c r="H71" s="78"/>
      <c r="I71" s="206"/>
      <c r="J71" s="76"/>
      <c r="K71" s="76"/>
      <c r="L71" s="74"/>
    </row>
    <row r="72">
      <c r="B72" s="29"/>
      <c r="C72" s="78" t="s">
        <v>150</v>
      </c>
      <c r="D72" s="208"/>
      <c r="E72" s="208"/>
      <c r="F72" s="208"/>
      <c r="G72" s="208"/>
      <c r="H72" s="208"/>
      <c r="I72" s="150"/>
      <c r="J72" s="208"/>
      <c r="K72" s="208"/>
      <c r="L72" s="209"/>
    </row>
    <row r="73" s="1" customFormat="1" ht="16.5" customHeight="1">
      <c r="B73" s="48"/>
      <c r="C73" s="76"/>
      <c r="D73" s="76"/>
      <c r="E73" s="207" t="s">
        <v>542</v>
      </c>
      <c r="F73" s="76"/>
      <c r="G73" s="76"/>
      <c r="H73" s="76"/>
      <c r="I73" s="206"/>
      <c r="J73" s="76"/>
      <c r="K73" s="76"/>
      <c r="L73" s="74"/>
    </row>
    <row r="74" s="1" customFormat="1" ht="14.4" customHeight="1">
      <c r="B74" s="48"/>
      <c r="C74" s="78" t="s">
        <v>159</v>
      </c>
      <c r="D74" s="76"/>
      <c r="E74" s="76"/>
      <c r="F74" s="76"/>
      <c r="G74" s="76"/>
      <c r="H74" s="76"/>
      <c r="I74" s="206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Č41 - Práce na zab.zař.</v>
      </c>
      <c r="F75" s="76"/>
      <c r="G75" s="76"/>
      <c r="H75" s="76"/>
      <c r="I75" s="206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6"/>
      <c r="J76" s="76"/>
      <c r="K76" s="76"/>
      <c r="L76" s="74"/>
    </row>
    <row r="77" s="1" customFormat="1" ht="18" customHeight="1">
      <c r="B77" s="48"/>
      <c r="C77" s="78" t="s">
        <v>26</v>
      </c>
      <c r="D77" s="76"/>
      <c r="E77" s="76"/>
      <c r="F77" s="210" t="str">
        <f>F14</f>
        <v>Postoloprty</v>
      </c>
      <c r="G77" s="76"/>
      <c r="H77" s="76"/>
      <c r="I77" s="211" t="s">
        <v>28</v>
      </c>
      <c r="J77" s="87" t="str">
        <f>IF(J14="","",J14)</f>
        <v>3. 10. 2018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6"/>
      <c r="J78" s="76"/>
      <c r="K78" s="76"/>
      <c r="L78" s="74"/>
    </row>
    <row r="79" s="1" customFormat="1">
      <c r="B79" s="48"/>
      <c r="C79" s="78" t="s">
        <v>36</v>
      </c>
      <c r="D79" s="76"/>
      <c r="E79" s="76"/>
      <c r="F79" s="210" t="str">
        <f>E17</f>
        <v>SŽDC s.o., OŘ UNL, ST Most</v>
      </c>
      <c r="G79" s="76"/>
      <c r="H79" s="76"/>
      <c r="I79" s="211" t="s">
        <v>44</v>
      </c>
      <c r="J79" s="210" t="str">
        <f>E23</f>
        <v xml:space="preserve"> </v>
      </c>
      <c r="K79" s="76"/>
      <c r="L79" s="74"/>
    </row>
    <row r="80" s="1" customFormat="1" ht="14.4" customHeight="1">
      <c r="B80" s="48"/>
      <c r="C80" s="78" t="s">
        <v>42</v>
      </c>
      <c r="D80" s="76"/>
      <c r="E80" s="76"/>
      <c r="F80" s="210" t="str">
        <f>IF(E20="","",E20)</f>
        <v/>
      </c>
      <c r="G80" s="76"/>
      <c r="H80" s="76"/>
      <c r="I80" s="206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6"/>
      <c r="J81" s="76"/>
      <c r="K81" s="76"/>
      <c r="L81" s="74"/>
    </row>
    <row r="82" s="10" customFormat="1" ht="29.28" customHeight="1">
      <c r="B82" s="212"/>
      <c r="C82" s="213" t="s">
        <v>174</v>
      </c>
      <c r="D82" s="214" t="s">
        <v>69</v>
      </c>
      <c r="E82" s="214" t="s">
        <v>65</v>
      </c>
      <c r="F82" s="214" t="s">
        <v>175</v>
      </c>
      <c r="G82" s="214" t="s">
        <v>176</v>
      </c>
      <c r="H82" s="214" t="s">
        <v>177</v>
      </c>
      <c r="I82" s="215" t="s">
        <v>178</v>
      </c>
      <c r="J82" s="214" t="s">
        <v>168</v>
      </c>
      <c r="K82" s="216" t="s">
        <v>179</v>
      </c>
      <c r="L82" s="217"/>
      <c r="M82" s="104" t="s">
        <v>180</v>
      </c>
      <c r="N82" s="105" t="s">
        <v>54</v>
      </c>
      <c r="O82" s="105" t="s">
        <v>181</v>
      </c>
      <c r="P82" s="105" t="s">
        <v>182</v>
      </c>
      <c r="Q82" s="105" t="s">
        <v>183</v>
      </c>
      <c r="R82" s="105" t="s">
        <v>184</v>
      </c>
      <c r="S82" s="105" t="s">
        <v>185</v>
      </c>
      <c r="T82" s="106" t="s">
        <v>186</v>
      </c>
    </row>
    <row r="83" s="1" customFormat="1" ht="29.28" customHeight="1">
      <c r="B83" s="48"/>
      <c r="C83" s="110" t="s">
        <v>169</v>
      </c>
      <c r="D83" s="76"/>
      <c r="E83" s="76"/>
      <c r="F83" s="76"/>
      <c r="G83" s="76"/>
      <c r="H83" s="76"/>
      <c r="I83" s="206"/>
      <c r="J83" s="218">
        <f>BK83</f>
        <v>0</v>
      </c>
      <c r="K83" s="76"/>
      <c r="L83" s="74"/>
      <c r="M83" s="107"/>
      <c r="N83" s="108"/>
      <c r="O83" s="108"/>
      <c r="P83" s="219">
        <f>P84</f>
        <v>0</v>
      </c>
      <c r="Q83" s="108"/>
      <c r="R83" s="219">
        <f>R84</f>
        <v>0</v>
      </c>
      <c r="S83" s="108"/>
      <c r="T83" s="220">
        <f>T84</f>
        <v>0</v>
      </c>
      <c r="AT83" s="25" t="s">
        <v>83</v>
      </c>
      <c r="AU83" s="25" t="s">
        <v>170</v>
      </c>
      <c r="BK83" s="221">
        <f>BK84</f>
        <v>0</v>
      </c>
    </row>
    <row r="84" s="15" customFormat="1" ht="37.44" customHeight="1">
      <c r="B84" s="290"/>
      <c r="C84" s="291"/>
      <c r="D84" s="292" t="s">
        <v>83</v>
      </c>
      <c r="E84" s="293" t="s">
        <v>502</v>
      </c>
      <c r="F84" s="293" t="s">
        <v>503</v>
      </c>
      <c r="G84" s="291"/>
      <c r="H84" s="291"/>
      <c r="I84" s="294"/>
      <c r="J84" s="295">
        <f>BK84</f>
        <v>0</v>
      </c>
      <c r="K84" s="291"/>
      <c r="L84" s="296"/>
      <c r="M84" s="297"/>
      <c r="N84" s="298"/>
      <c r="O84" s="298"/>
      <c r="P84" s="299">
        <f>SUM(P85:P90)</f>
        <v>0</v>
      </c>
      <c r="Q84" s="298"/>
      <c r="R84" s="299">
        <f>SUM(R85:R90)</f>
        <v>0</v>
      </c>
      <c r="S84" s="298"/>
      <c r="T84" s="300">
        <f>SUM(T85:T90)</f>
        <v>0</v>
      </c>
      <c r="AR84" s="301" t="s">
        <v>191</v>
      </c>
      <c r="AT84" s="302" t="s">
        <v>83</v>
      </c>
      <c r="AU84" s="302" t="s">
        <v>84</v>
      </c>
      <c r="AY84" s="301" t="s">
        <v>192</v>
      </c>
      <c r="BK84" s="303">
        <f>SUM(BK85:BK90)</f>
        <v>0</v>
      </c>
    </row>
    <row r="85" s="1" customFormat="1" ht="51" customHeight="1">
      <c r="B85" s="48"/>
      <c r="C85" s="222" t="s">
        <v>25</v>
      </c>
      <c r="D85" s="222" t="s">
        <v>187</v>
      </c>
      <c r="E85" s="223" t="s">
        <v>544</v>
      </c>
      <c r="F85" s="224" t="s">
        <v>545</v>
      </c>
      <c r="G85" s="225" t="s">
        <v>200</v>
      </c>
      <c r="H85" s="226">
        <v>4</v>
      </c>
      <c r="I85" s="227"/>
      <c r="J85" s="228">
        <f>ROUND(I85*H85,2)</f>
        <v>0</v>
      </c>
      <c r="K85" s="224" t="s">
        <v>190</v>
      </c>
      <c r="L85" s="74"/>
      <c r="M85" s="229" t="s">
        <v>45</v>
      </c>
      <c r="N85" s="230" t="s">
        <v>57</v>
      </c>
      <c r="O85" s="49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AR85" s="25" t="s">
        <v>504</v>
      </c>
      <c r="AT85" s="25" t="s">
        <v>187</v>
      </c>
      <c r="AU85" s="25" t="s">
        <v>25</v>
      </c>
      <c r="AY85" s="25" t="s">
        <v>192</v>
      </c>
      <c r="BE85" s="233">
        <f>IF(N85="základní",J85,0)</f>
        <v>0</v>
      </c>
      <c r="BF85" s="233">
        <f>IF(N85="snížená",J85,0)</f>
        <v>0</v>
      </c>
      <c r="BG85" s="233">
        <f>IF(N85="zákl. přenesená",J85,0)</f>
        <v>0</v>
      </c>
      <c r="BH85" s="233">
        <f>IF(N85="sníž. přenesená",J85,0)</f>
        <v>0</v>
      </c>
      <c r="BI85" s="233">
        <f>IF(N85="nulová",J85,0)</f>
        <v>0</v>
      </c>
      <c r="BJ85" s="25" t="s">
        <v>191</v>
      </c>
      <c r="BK85" s="233">
        <f>ROUND(I85*H85,2)</f>
        <v>0</v>
      </c>
      <c r="BL85" s="25" t="s">
        <v>504</v>
      </c>
      <c r="BM85" s="25" t="s">
        <v>546</v>
      </c>
    </row>
    <row r="86" s="1" customFormat="1" ht="51" customHeight="1">
      <c r="B86" s="48"/>
      <c r="C86" s="222" t="s">
        <v>92</v>
      </c>
      <c r="D86" s="222" t="s">
        <v>187</v>
      </c>
      <c r="E86" s="223" t="s">
        <v>547</v>
      </c>
      <c r="F86" s="224" t="s">
        <v>548</v>
      </c>
      <c r="G86" s="225" t="s">
        <v>200</v>
      </c>
      <c r="H86" s="226">
        <v>2</v>
      </c>
      <c r="I86" s="227"/>
      <c r="J86" s="228">
        <f>ROUND(I86*H86,2)</f>
        <v>0</v>
      </c>
      <c r="K86" s="224" t="s">
        <v>190</v>
      </c>
      <c r="L86" s="74"/>
      <c r="M86" s="229" t="s">
        <v>45</v>
      </c>
      <c r="N86" s="230" t="s">
        <v>57</v>
      </c>
      <c r="O86" s="49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AR86" s="25" t="s">
        <v>504</v>
      </c>
      <c r="AT86" s="25" t="s">
        <v>187</v>
      </c>
      <c r="AU86" s="25" t="s">
        <v>25</v>
      </c>
      <c r="AY86" s="25" t="s">
        <v>192</v>
      </c>
      <c r="BE86" s="233">
        <f>IF(N86="základní",J86,0)</f>
        <v>0</v>
      </c>
      <c r="BF86" s="233">
        <f>IF(N86="snížená",J86,0)</f>
        <v>0</v>
      </c>
      <c r="BG86" s="233">
        <f>IF(N86="zákl. přenesená",J86,0)</f>
        <v>0</v>
      </c>
      <c r="BH86" s="233">
        <f>IF(N86="sníž. přenesená",J86,0)</f>
        <v>0</v>
      </c>
      <c r="BI86" s="233">
        <f>IF(N86="nulová",J86,0)</f>
        <v>0</v>
      </c>
      <c r="BJ86" s="25" t="s">
        <v>191</v>
      </c>
      <c r="BK86" s="233">
        <f>ROUND(I86*H86,2)</f>
        <v>0</v>
      </c>
      <c r="BL86" s="25" t="s">
        <v>504</v>
      </c>
      <c r="BM86" s="25" t="s">
        <v>549</v>
      </c>
    </row>
    <row r="87" s="1" customFormat="1" ht="38.25" customHeight="1">
      <c r="B87" s="48"/>
      <c r="C87" s="222" t="s">
        <v>206</v>
      </c>
      <c r="D87" s="222" t="s">
        <v>187</v>
      </c>
      <c r="E87" s="223" t="s">
        <v>550</v>
      </c>
      <c r="F87" s="224" t="s">
        <v>551</v>
      </c>
      <c r="G87" s="225" t="s">
        <v>200</v>
      </c>
      <c r="H87" s="226">
        <v>2</v>
      </c>
      <c r="I87" s="227"/>
      <c r="J87" s="228">
        <f>ROUND(I87*H87,2)</f>
        <v>0</v>
      </c>
      <c r="K87" s="224" t="s">
        <v>190</v>
      </c>
      <c r="L87" s="74"/>
      <c r="M87" s="229" t="s">
        <v>45</v>
      </c>
      <c r="N87" s="230" t="s">
        <v>57</v>
      </c>
      <c r="O87" s="49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AR87" s="25" t="s">
        <v>504</v>
      </c>
      <c r="AT87" s="25" t="s">
        <v>187</v>
      </c>
      <c r="AU87" s="25" t="s">
        <v>25</v>
      </c>
      <c r="AY87" s="25" t="s">
        <v>192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5" t="s">
        <v>191</v>
      </c>
      <c r="BK87" s="233">
        <f>ROUND(I87*H87,2)</f>
        <v>0</v>
      </c>
      <c r="BL87" s="25" t="s">
        <v>504</v>
      </c>
      <c r="BM87" s="25" t="s">
        <v>552</v>
      </c>
    </row>
    <row r="88" s="1" customFormat="1" ht="16.5" customHeight="1">
      <c r="B88" s="48"/>
      <c r="C88" s="222" t="s">
        <v>191</v>
      </c>
      <c r="D88" s="222" t="s">
        <v>187</v>
      </c>
      <c r="E88" s="223" t="s">
        <v>553</v>
      </c>
      <c r="F88" s="224" t="s">
        <v>554</v>
      </c>
      <c r="G88" s="225" t="s">
        <v>200</v>
      </c>
      <c r="H88" s="226">
        <v>6</v>
      </c>
      <c r="I88" s="227"/>
      <c r="J88" s="228">
        <f>ROUND(I88*H88,2)</f>
        <v>0</v>
      </c>
      <c r="K88" s="224" t="s">
        <v>190</v>
      </c>
      <c r="L88" s="74"/>
      <c r="M88" s="229" t="s">
        <v>45</v>
      </c>
      <c r="N88" s="230" t="s">
        <v>57</v>
      </c>
      <c r="O88" s="49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5" t="s">
        <v>504</v>
      </c>
      <c r="AT88" s="25" t="s">
        <v>187</v>
      </c>
      <c r="AU88" s="25" t="s">
        <v>25</v>
      </c>
      <c r="AY88" s="25" t="s">
        <v>192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5" t="s">
        <v>191</v>
      </c>
      <c r="BK88" s="233">
        <f>ROUND(I88*H88,2)</f>
        <v>0</v>
      </c>
      <c r="BL88" s="25" t="s">
        <v>504</v>
      </c>
      <c r="BM88" s="25" t="s">
        <v>555</v>
      </c>
    </row>
    <row r="89" s="1" customFormat="1" ht="63.75" customHeight="1">
      <c r="B89" s="48"/>
      <c r="C89" s="222" t="s">
        <v>222</v>
      </c>
      <c r="D89" s="222" t="s">
        <v>187</v>
      </c>
      <c r="E89" s="223" t="s">
        <v>556</v>
      </c>
      <c r="F89" s="224" t="s">
        <v>557</v>
      </c>
      <c r="G89" s="225" t="s">
        <v>200</v>
      </c>
      <c r="H89" s="226">
        <v>2</v>
      </c>
      <c r="I89" s="227"/>
      <c r="J89" s="228">
        <f>ROUND(I89*H89,2)</f>
        <v>0</v>
      </c>
      <c r="K89" s="224" t="s">
        <v>190</v>
      </c>
      <c r="L89" s="74"/>
      <c r="M89" s="229" t="s">
        <v>45</v>
      </c>
      <c r="N89" s="230" t="s">
        <v>57</v>
      </c>
      <c r="O89" s="49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AR89" s="25" t="s">
        <v>504</v>
      </c>
      <c r="AT89" s="25" t="s">
        <v>187</v>
      </c>
      <c r="AU89" s="25" t="s">
        <v>25</v>
      </c>
      <c r="AY89" s="25" t="s">
        <v>192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25" t="s">
        <v>191</v>
      </c>
      <c r="BK89" s="233">
        <f>ROUND(I89*H89,2)</f>
        <v>0</v>
      </c>
      <c r="BL89" s="25" t="s">
        <v>504</v>
      </c>
      <c r="BM89" s="25" t="s">
        <v>558</v>
      </c>
    </row>
    <row r="90" s="1" customFormat="1" ht="16.5" customHeight="1">
      <c r="B90" s="48"/>
      <c r="C90" s="222" t="s">
        <v>229</v>
      </c>
      <c r="D90" s="222" t="s">
        <v>187</v>
      </c>
      <c r="E90" s="223" t="s">
        <v>559</v>
      </c>
      <c r="F90" s="224" t="s">
        <v>560</v>
      </c>
      <c r="G90" s="225" t="s">
        <v>200</v>
      </c>
      <c r="H90" s="226">
        <v>2</v>
      </c>
      <c r="I90" s="227"/>
      <c r="J90" s="228">
        <f>ROUND(I90*H90,2)</f>
        <v>0</v>
      </c>
      <c r="K90" s="224" t="s">
        <v>190</v>
      </c>
      <c r="L90" s="74"/>
      <c r="M90" s="229" t="s">
        <v>45</v>
      </c>
      <c r="N90" s="312" t="s">
        <v>57</v>
      </c>
      <c r="O90" s="313"/>
      <c r="P90" s="314">
        <f>O90*H90</f>
        <v>0</v>
      </c>
      <c r="Q90" s="314">
        <v>0</v>
      </c>
      <c r="R90" s="314">
        <f>Q90*H90</f>
        <v>0</v>
      </c>
      <c r="S90" s="314">
        <v>0</v>
      </c>
      <c r="T90" s="315">
        <f>S90*H90</f>
        <v>0</v>
      </c>
      <c r="AR90" s="25" t="s">
        <v>504</v>
      </c>
      <c r="AT90" s="25" t="s">
        <v>187</v>
      </c>
      <c r="AU90" s="25" t="s">
        <v>25</v>
      </c>
      <c r="AY90" s="25" t="s">
        <v>192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5" t="s">
        <v>191</v>
      </c>
      <c r="BK90" s="233">
        <f>ROUND(I90*H90,2)</f>
        <v>0</v>
      </c>
      <c r="BL90" s="25" t="s">
        <v>504</v>
      </c>
      <c r="BM90" s="25" t="s">
        <v>561</v>
      </c>
    </row>
    <row r="91" s="1" customFormat="1" ht="6.96" customHeight="1">
      <c r="B91" s="69"/>
      <c r="C91" s="70"/>
      <c r="D91" s="70"/>
      <c r="E91" s="70"/>
      <c r="F91" s="70"/>
      <c r="G91" s="70"/>
      <c r="H91" s="70"/>
      <c r="I91" s="181"/>
      <c r="J91" s="70"/>
      <c r="K91" s="70"/>
      <c r="L91" s="74"/>
    </row>
  </sheetData>
  <sheetProtection sheet="1" autoFilter="0" formatColumns="0" formatRows="0" objects="1" scenarios="1" spinCount="100000" saltValue="BiD7yNC+cZjnRskSfbpAY2BnEw/09HKhMycPlSqqKKgh87/sS2XGxt0y2V3IvIvRiN8n1tj6IpKQR9tcZu3wQw==" hashValue="VYqVyv+gOoWqLhkTOMc7VNNXApiBnlHqoYwlGomZPqCCaqs9LDkYYdZ2JQgLPHHWXRjJNpJ2IGSI8KvOk1Pkyw==" algorithmName="SHA-512" password="CC35"/>
  <autoFilter ref="C82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123</v>
      </c>
      <c r="G1" s="153" t="s">
        <v>124</v>
      </c>
      <c r="H1" s="153"/>
      <c r="I1" s="154"/>
      <c r="J1" s="153" t="s">
        <v>125</v>
      </c>
      <c r="K1" s="152" t="s">
        <v>126</v>
      </c>
      <c r="L1" s="153" t="s">
        <v>127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122</v>
      </c>
    </row>
    <row r="3" ht="6.96" customHeight="1">
      <c r="B3" s="26"/>
      <c r="C3" s="27"/>
      <c r="D3" s="27"/>
      <c r="E3" s="27"/>
      <c r="F3" s="27"/>
      <c r="G3" s="27"/>
      <c r="H3" s="27"/>
      <c r="I3" s="156"/>
      <c r="J3" s="27"/>
      <c r="K3" s="28"/>
      <c r="AT3" s="25" t="s">
        <v>92</v>
      </c>
    </row>
    <row r="4" ht="36.96" customHeight="1">
      <c r="B4" s="29"/>
      <c r="C4" s="30"/>
      <c r="D4" s="31" t="s">
        <v>136</v>
      </c>
      <c r="E4" s="30"/>
      <c r="F4" s="30"/>
      <c r="G4" s="30"/>
      <c r="H4" s="30"/>
      <c r="I4" s="157"/>
      <c r="J4" s="30"/>
      <c r="K4" s="32"/>
      <c r="M4" s="33" t="s">
        <v>12</v>
      </c>
      <c r="AT4" s="25" t="s">
        <v>47</v>
      </c>
    </row>
    <row r="5" ht="6.96" customHeight="1">
      <c r="B5" s="29"/>
      <c r="C5" s="30"/>
      <c r="D5" s="30"/>
      <c r="E5" s="30"/>
      <c r="F5" s="30"/>
      <c r="G5" s="30"/>
      <c r="H5" s="30"/>
      <c r="I5" s="157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7"/>
      <c r="J6" s="30"/>
      <c r="K6" s="32"/>
    </row>
    <row r="7" ht="16.5" customHeight="1">
      <c r="B7" s="29"/>
      <c r="C7" s="30"/>
      <c r="D7" s="30"/>
      <c r="E7" s="158" t="str">
        <f>'Rekapitulace zakázky'!K6</f>
        <v>TSO 2.SK v ŽST Postoloprty</v>
      </c>
      <c r="F7" s="41"/>
      <c r="G7" s="41"/>
      <c r="H7" s="41"/>
      <c r="I7" s="157"/>
      <c r="J7" s="30"/>
      <c r="K7" s="32"/>
    </row>
    <row r="8">
      <c r="B8" s="29"/>
      <c r="C8" s="30"/>
      <c r="D8" s="41" t="s">
        <v>150</v>
      </c>
      <c r="E8" s="30"/>
      <c r="F8" s="30"/>
      <c r="G8" s="30"/>
      <c r="H8" s="30"/>
      <c r="I8" s="157"/>
      <c r="J8" s="30"/>
      <c r="K8" s="32"/>
    </row>
    <row r="9" s="1" customFormat="1" ht="16.5" customHeight="1">
      <c r="B9" s="48"/>
      <c r="C9" s="49"/>
      <c r="D9" s="49"/>
      <c r="E9" s="158" t="s">
        <v>562</v>
      </c>
      <c r="F9" s="49"/>
      <c r="G9" s="49"/>
      <c r="H9" s="49"/>
      <c r="I9" s="159"/>
      <c r="J9" s="49"/>
      <c r="K9" s="53"/>
    </row>
    <row r="10" s="1" customFormat="1">
      <c r="B10" s="48"/>
      <c r="C10" s="49"/>
      <c r="D10" s="41" t="s">
        <v>159</v>
      </c>
      <c r="E10" s="49"/>
      <c r="F10" s="49"/>
      <c r="G10" s="49"/>
      <c r="H10" s="49"/>
      <c r="I10" s="159"/>
      <c r="J10" s="49"/>
      <c r="K10" s="53"/>
    </row>
    <row r="11" s="1" customFormat="1" ht="36.96" customHeight="1">
      <c r="B11" s="48"/>
      <c r="C11" s="49"/>
      <c r="D11" s="49"/>
      <c r="E11" s="160" t="s">
        <v>563</v>
      </c>
      <c r="F11" s="49"/>
      <c r="G11" s="49"/>
      <c r="H11" s="49"/>
      <c r="I11" s="159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9"/>
      <c r="J12" s="49"/>
      <c r="K12" s="53"/>
    </row>
    <row r="13" s="1" customFormat="1" ht="14.4" customHeight="1">
      <c r="B13" s="48"/>
      <c r="C13" s="49"/>
      <c r="D13" s="41" t="s">
        <v>21</v>
      </c>
      <c r="E13" s="49"/>
      <c r="F13" s="36" t="s">
        <v>45</v>
      </c>
      <c r="G13" s="49"/>
      <c r="H13" s="49"/>
      <c r="I13" s="161" t="s">
        <v>23</v>
      </c>
      <c r="J13" s="36" t="s">
        <v>45</v>
      </c>
      <c r="K13" s="53"/>
    </row>
    <row r="14" s="1" customFormat="1" ht="14.4" customHeight="1">
      <c r="B14" s="48"/>
      <c r="C14" s="49"/>
      <c r="D14" s="41" t="s">
        <v>26</v>
      </c>
      <c r="E14" s="49"/>
      <c r="F14" s="36" t="s">
        <v>27</v>
      </c>
      <c r="G14" s="49"/>
      <c r="H14" s="49"/>
      <c r="I14" s="161" t="s">
        <v>28</v>
      </c>
      <c r="J14" s="162" t="str">
        <f>'Rekapitulace zakázky'!AN8</f>
        <v>3. 10. 2018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9"/>
      <c r="J15" s="49"/>
      <c r="K15" s="53"/>
    </row>
    <row r="16" s="1" customFormat="1" ht="14.4" customHeight="1">
      <c r="B16" s="48"/>
      <c r="C16" s="49"/>
      <c r="D16" s="41" t="s">
        <v>36</v>
      </c>
      <c r="E16" s="49"/>
      <c r="F16" s="49"/>
      <c r="G16" s="49"/>
      <c r="H16" s="49"/>
      <c r="I16" s="161" t="s">
        <v>37</v>
      </c>
      <c r="J16" s="36" t="s">
        <v>38</v>
      </c>
      <c r="K16" s="53"/>
    </row>
    <row r="17" s="1" customFormat="1" ht="18" customHeight="1">
      <c r="B17" s="48"/>
      <c r="C17" s="49"/>
      <c r="D17" s="49"/>
      <c r="E17" s="36" t="s">
        <v>39</v>
      </c>
      <c r="F17" s="49"/>
      <c r="G17" s="49"/>
      <c r="H17" s="49"/>
      <c r="I17" s="161" t="s">
        <v>40</v>
      </c>
      <c r="J17" s="36" t="s">
        <v>41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9"/>
      <c r="J18" s="49"/>
      <c r="K18" s="53"/>
    </row>
    <row r="19" s="1" customFormat="1" ht="14.4" customHeight="1">
      <c r="B19" s="48"/>
      <c r="C19" s="49"/>
      <c r="D19" s="41" t="s">
        <v>42</v>
      </c>
      <c r="E19" s="49"/>
      <c r="F19" s="49"/>
      <c r="G19" s="49"/>
      <c r="H19" s="49"/>
      <c r="I19" s="161" t="s">
        <v>37</v>
      </c>
      <c r="J19" s="36" t="str">
        <f>IF('Rekapitulace zakázky'!AN13="Vyplň údaj","",IF('Rekapitulace zakázky'!AN13="","",'Rekapitulace zakázky'!AN13))</f>
        <v/>
      </c>
      <c r="K19" s="53"/>
    </row>
    <row r="20" s="1" customFormat="1" ht="18" customHeight="1">
      <c r="B20" s="48"/>
      <c r="C20" s="49"/>
      <c r="D20" s="49"/>
      <c r="E20" s="36" t="str">
        <f>IF('Rekapitulace zakázky'!E14="Vyplň údaj","",IF('Rekapitulace zakázky'!E14="","",'Rekapitulace zakázky'!E14))</f>
        <v/>
      </c>
      <c r="F20" s="49"/>
      <c r="G20" s="49"/>
      <c r="H20" s="49"/>
      <c r="I20" s="161" t="s">
        <v>40</v>
      </c>
      <c r="J20" s="36" t="str">
        <f>IF('Rekapitulace zakázky'!AN14="Vyplň údaj","",IF('Rekapitulace zakázky'!AN14="","",'Rekapitulace zakázky'!AN14))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9"/>
      <c r="J21" s="49"/>
      <c r="K21" s="53"/>
    </row>
    <row r="22" s="1" customFormat="1" ht="14.4" customHeight="1">
      <c r="B22" s="48"/>
      <c r="C22" s="49"/>
      <c r="D22" s="41" t="s">
        <v>44</v>
      </c>
      <c r="E22" s="49"/>
      <c r="F22" s="49"/>
      <c r="G22" s="49"/>
      <c r="H22" s="49"/>
      <c r="I22" s="161" t="s">
        <v>37</v>
      </c>
      <c r="J22" s="36" t="s">
        <v>45</v>
      </c>
      <c r="K22" s="53"/>
    </row>
    <row r="23" s="1" customFormat="1" ht="18" customHeight="1">
      <c r="B23" s="48"/>
      <c r="C23" s="49"/>
      <c r="D23" s="49"/>
      <c r="E23" s="36" t="s">
        <v>46</v>
      </c>
      <c r="F23" s="49"/>
      <c r="G23" s="49"/>
      <c r="H23" s="49"/>
      <c r="I23" s="161" t="s">
        <v>40</v>
      </c>
      <c r="J23" s="36" t="s">
        <v>45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9"/>
      <c r="J24" s="49"/>
      <c r="K24" s="53"/>
    </row>
    <row r="25" s="1" customFormat="1" ht="14.4" customHeight="1">
      <c r="B25" s="48"/>
      <c r="C25" s="49"/>
      <c r="D25" s="41" t="s">
        <v>48</v>
      </c>
      <c r="E25" s="49"/>
      <c r="F25" s="49"/>
      <c r="G25" s="49"/>
      <c r="H25" s="49"/>
      <c r="I25" s="159"/>
      <c r="J25" s="49"/>
      <c r="K25" s="53"/>
    </row>
    <row r="26" s="7" customFormat="1" ht="71.25" customHeight="1">
      <c r="B26" s="163"/>
      <c r="C26" s="164"/>
      <c r="D26" s="164"/>
      <c r="E26" s="46" t="s">
        <v>49</v>
      </c>
      <c r="F26" s="46"/>
      <c r="G26" s="46"/>
      <c r="H26" s="46"/>
      <c r="I26" s="165"/>
      <c r="J26" s="164"/>
      <c r="K26" s="166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9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7"/>
      <c r="J28" s="108"/>
      <c r="K28" s="168"/>
    </row>
    <row r="29" s="1" customFormat="1" ht="25.44" customHeight="1">
      <c r="B29" s="48"/>
      <c r="C29" s="49"/>
      <c r="D29" s="169" t="s">
        <v>50</v>
      </c>
      <c r="E29" s="49"/>
      <c r="F29" s="49"/>
      <c r="G29" s="49"/>
      <c r="H29" s="49"/>
      <c r="I29" s="159"/>
      <c r="J29" s="170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7"/>
      <c r="J30" s="108"/>
      <c r="K30" s="168"/>
    </row>
    <row r="31" s="1" customFormat="1" ht="14.4" customHeight="1">
      <c r="B31" s="48"/>
      <c r="C31" s="49"/>
      <c r="D31" s="49"/>
      <c r="E31" s="49"/>
      <c r="F31" s="54" t="s">
        <v>52</v>
      </c>
      <c r="G31" s="49"/>
      <c r="H31" s="49"/>
      <c r="I31" s="171" t="s">
        <v>51</v>
      </c>
      <c r="J31" s="54" t="s">
        <v>53</v>
      </c>
      <c r="K31" s="53"/>
    </row>
    <row r="32" hidden="1" s="1" customFormat="1" ht="14.4" customHeight="1">
      <c r="B32" s="48"/>
      <c r="C32" s="49"/>
      <c r="D32" s="57" t="s">
        <v>54</v>
      </c>
      <c r="E32" s="57" t="s">
        <v>55</v>
      </c>
      <c r="F32" s="172">
        <f>ROUND(SUM(BE83:BE96), 2)</f>
        <v>0</v>
      </c>
      <c r="G32" s="49"/>
      <c r="H32" s="49"/>
      <c r="I32" s="173">
        <v>0.20999999999999999</v>
      </c>
      <c r="J32" s="172">
        <f>ROUND(ROUND((SUM(BE83:BE96)), 2)*I32, 2)</f>
        <v>0</v>
      </c>
      <c r="K32" s="53"/>
    </row>
    <row r="33" hidden="1" s="1" customFormat="1" ht="14.4" customHeight="1">
      <c r="B33" s="48"/>
      <c r="C33" s="49"/>
      <c r="D33" s="49"/>
      <c r="E33" s="57" t="s">
        <v>56</v>
      </c>
      <c r="F33" s="172">
        <f>ROUND(SUM(BF83:BF96), 2)</f>
        <v>0</v>
      </c>
      <c r="G33" s="49"/>
      <c r="H33" s="49"/>
      <c r="I33" s="173">
        <v>0.14999999999999999</v>
      </c>
      <c r="J33" s="172">
        <f>ROUND(ROUND((SUM(BF83:BF96)), 2)*I33, 2)</f>
        <v>0</v>
      </c>
      <c r="K33" s="53"/>
    </row>
    <row r="34" s="1" customFormat="1" ht="14.4" customHeight="1">
      <c r="B34" s="48"/>
      <c r="C34" s="49"/>
      <c r="D34" s="57" t="s">
        <v>54</v>
      </c>
      <c r="E34" s="57" t="s">
        <v>57</v>
      </c>
      <c r="F34" s="172">
        <f>ROUND(SUM(BG83:BG96), 2)</f>
        <v>0</v>
      </c>
      <c r="G34" s="49"/>
      <c r="H34" s="49"/>
      <c r="I34" s="173">
        <v>0.20999999999999999</v>
      </c>
      <c r="J34" s="172">
        <v>0</v>
      </c>
      <c r="K34" s="53"/>
    </row>
    <row r="35" s="1" customFormat="1" ht="14.4" customHeight="1">
      <c r="B35" s="48"/>
      <c r="C35" s="49"/>
      <c r="D35" s="49"/>
      <c r="E35" s="57" t="s">
        <v>58</v>
      </c>
      <c r="F35" s="172">
        <f>ROUND(SUM(BH83:BH96), 2)</f>
        <v>0</v>
      </c>
      <c r="G35" s="49"/>
      <c r="H35" s="49"/>
      <c r="I35" s="173">
        <v>0.14999999999999999</v>
      </c>
      <c r="J35" s="172">
        <v>0</v>
      </c>
      <c r="K35" s="53"/>
    </row>
    <row r="36" hidden="1" s="1" customFormat="1" ht="14.4" customHeight="1">
      <c r="B36" s="48"/>
      <c r="C36" s="49"/>
      <c r="D36" s="49"/>
      <c r="E36" s="57" t="s">
        <v>59</v>
      </c>
      <c r="F36" s="172">
        <f>ROUND(SUM(BI83:BI96), 2)</f>
        <v>0</v>
      </c>
      <c r="G36" s="49"/>
      <c r="H36" s="49"/>
      <c r="I36" s="173">
        <v>0</v>
      </c>
      <c r="J36" s="172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9"/>
      <c r="J37" s="49"/>
      <c r="K37" s="53"/>
    </row>
    <row r="38" s="1" customFormat="1" ht="25.44" customHeight="1">
      <c r="B38" s="48"/>
      <c r="C38" s="174"/>
      <c r="D38" s="175" t="s">
        <v>60</v>
      </c>
      <c r="E38" s="100"/>
      <c r="F38" s="100"/>
      <c r="G38" s="176" t="s">
        <v>61</v>
      </c>
      <c r="H38" s="177" t="s">
        <v>62</v>
      </c>
      <c r="I38" s="178"/>
      <c r="J38" s="179">
        <f>SUM(J29:J36)</f>
        <v>0</v>
      </c>
      <c r="K38" s="180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1"/>
      <c r="J39" s="70"/>
      <c r="K39" s="71"/>
    </row>
    <row r="43" s="1" customFormat="1" ht="6.96" customHeight="1">
      <c r="B43" s="182"/>
      <c r="C43" s="183"/>
      <c r="D43" s="183"/>
      <c r="E43" s="183"/>
      <c r="F43" s="183"/>
      <c r="G43" s="183"/>
      <c r="H43" s="183"/>
      <c r="I43" s="184"/>
      <c r="J43" s="183"/>
      <c r="K43" s="185"/>
    </row>
    <row r="44" s="1" customFormat="1" ht="36.96" customHeight="1">
      <c r="B44" s="48"/>
      <c r="C44" s="31" t="s">
        <v>166</v>
      </c>
      <c r="D44" s="49"/>
      <c r="E44" s="49"/>
      <c r="F44" s="49"/>
      <c r="G44" s="49"/>
      <c r="H44" s="49"/>
      <c r="I44" s="159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9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9"/>
      <c r="J46" s="49"/>
      <c r="K46" s="53"/>
    </row>
    <row r="47" s="1" customFormat="1" ht="16.5" customHeight="1">
      <c r="B47" s="48"/>
      <c r="C47" s="49"/>
      <c r="D47" s="49"/>
      <c r="E47" s="158" t="str">
        <f>E7</f>
        <v>TSO 2.SK v ŽST Postoloprty</v>
      </c>
      <c r="F47" s="41"/>
      <c r="G47" s="41"/>
      <c r="H47" s="41"/>
      <c r="I47" s="159"/>
      <c r="J47" s="49"/>
      <c r="K47" s="53"/>
    </row>
    <row r="48">
      <c r="B48" s="29"/>
      <c r="C48" s="41" t="s">
        <v>150</v>
      </c>
      <c r="D48" s="30"/>
      <c r="E48" s="30"/>
      <c r="F48" s="30"/>
      <c r="G48" s="30"/>
      <c r="H48" s="30"/>
      <c r="I48" s="157"/>
      <c r="J48" s="30"/>
      <c r="K48" s="32"/>
    </row>
    <row r="49" s="1" customFormat="1" ht="16.5" customHeight="1">
      <c r="B49" s="48"/>
      <c r="C49" s="49"/>
      <c r="D49" s="49"/>
      <c r="E49" s="158" t="s">
        <v>562</v>
      </c>
      <c r="F49" s="49"/>
      <c r="G49" s="49"/>
      <c r="H49" s="49"/>
      <c r="I49" s="159"/>
      <c r="J49" s="49"/>
      <c r="K49" s="53"/>
    </row>
    <row r="50" s="1" customFormat="1" ht="14.4" customHeight="1">
      <c r="B50" s="48"/>
      <c r="C50" s="41" t="s">
        <v>159</v>
      </c>
      <c r="D50" s="49"/>
      <c r="E50" s="49"/>
      <c r="F50" s="49"/>
      <c r="G50" s="49"/>
      <c r="H50" s="49"/>
      <c r="I50" s="159"/>
      <c r="J50" s="49"/>
      <c r="K50" s="53"/>
    </row>
    <row r="51" s="1" customFormat="1" ht="17.25" customHeight="1">
      <c r="B51" s="48"/>
      <c r="C51" s="49"/>
      <c r="D51" s="49"/>
      <c r="E51" s="160" t="str">
        <f>E11</f>
        <v>Č51 - VRN</v>
      </c>
      <c r="F51" s="49"/>
      <c r="G51" s="49"/>
      <c r="H51" s="49"/>
      <c r="I51" s="159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9"/>
      <c r="J52" s="49"/>
      <c r="K52" s="53"/>
    </row>
    <row r="53" s="1" customFormat="1" ht="18" customHeight="1">
      <c r="B53" s="48"/>
      <c r="C53" s="41" t="s">
        <v>26</v>
      </c>
      <c r="D53" s="49"/>
      <c r="E53" s="49"/>
      <c r="F53" s="36" t="str">
        <f>F14</f>
        <v>Postoloprty</v>
      </c>
      <c r="G53" s="49"/>
      <c r="H53" s="49"/>
      <c r="I53" s="161" t="s">
        <v>28</v>
      </c>
      <c r="J53" s="162" t="str">
        <f>IF(J14="","",J14)</f>
        <v>3. 10. 2018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9"/>
      <c r="J54" s="49"/>
      <c r="K54" s="53"/>
    </row>
    <row r="55" s="1" customFormat="1">
      <c r="B55" s="48"/>
      <c r="C55" s="41" t="s">
        <v>36</v>
      </c>
      <c r="D55" s="49"/>
      <c r="E55" s="49"/>
      <c r="F55" s="36" t="str">
        <f>E17</f>
        <v>SŽDC s.o., OŘ UNL, ST Most</v>
      </c>
      <c r="G55" s="49"/>
      <c r="H55" s="49"/>
      <c r="I55" s="161" t="s">
        <v>44</v>
      </c>
      <c r="J55" s="46" t="str">
        <f>E23</f>
        <v xml:space="preserve"> </v>
      </c>
      <c r="K55" s="53"/>
    </row>
    <row r="56" s="1" customFormat="1" ht="14.4" customHeight="1">
      <c r="B56" s="48"/>
      <c r="C56" s="41" t="s">
        <v>42</v>
      </c>
      <c r="D56" s="49"/>
      <c r="E56" s="49"/>
      <c r="F56" s="36" t="str">
        <f>IF(E20="","",E20)</f>
        <v/>
      </c>
      <c r="G56" s="49"/>
      <c r="H56" s="49"/>
      <c r="I56" s="159"/>
      <c r="J56" s="186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9"/>
      <c r="J57" s="49"/>
      <c r="K57" s="53"/>
    </row>
    <row r="58" s="1" customFormat="1" ht="29.28" customHeight="1">
      <c r="B58" s="48"/>
      <c r="C58" s="187" t="s">
        <v>167</v>
      </c>
      <c r="D58" s="174"/>
      <c r="E58" s="174"/>
      <c r="F58" s="174"/>
      <c r="G58" s="174"/>
      <c r="H58" s="174"/>
      <c r="I58" s="188"/>
      <c r="J58" s="189" t="s">
        <v>168</v>
      </c>
      <c r="K58" s="190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9"/>
      <c r="J59" s="49"/>
      <c r="K59" s="53"/>
    </row>
    <row r="60" s="1" customFormat="1" ht="29.28" customHeight="1">
      <c r="B60" s="48"/>
      <c r="C60" s="191" t="s">
        <v>169</v>
      </c>
      <c r="D60" s="49"/>
      <c r="E60" s="49"/>
      <c r="F60" s="49"/>
      <c r="G60" s="49"/>
      <c r="H60" s="49"/>
      <c r="I60" s="159"/>
      <c r="J60" s="170">
        <f>J83</f>
        <v>0</v>
      </c>
      <c r="K60" s="53"/>
      <c r="AU60" s="25" t="s">
        <v>170</v>
      </c>
    </row>
    <row r="61" s="8" customFormat="1" ht="24.96" customHeight="1">
      <c r="B61" s="192"/>
      <c r="C61" s="193"/>
      <c r="D61" s="194" t="s">
        <v>564</v>
      </c>
      <c r="E61" s="195"/>
      <c r="F61" s="195"/>
      <c r="G61" s="195"/>
      <c r="H61" s="195"/>
      <c r="I61" s="196"/>
      <c r="J61" s="197">
        <f>J84</f>
        <v>0</v>
      </c>
      <c r="K61" s="198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9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1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4"/>
      <c r="J67" s="73"/>
      <c r="K67" s="73"/>
      <c r="L67" s="74"/>
    </row>
    <row r="68" s="1" customFormat="1" ht="36.96" customHeight="1">
      <c r="B68" s="48"/>
      <c r="C68" s="75" t="s">
        <v>173</v>
      </c>
      <c r="D68" s="76"/>
      <c r="E68" s="76"/>
      <c r="F68" s="76"/>
      <c r="G68" s="76"/>
      <c r="H68" s="76"/>
      <c r="I68" s="206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6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6"/>
      <c r="J70" s="76"/>
      <c r="K70" s="76"/>
      <c r="L70" s="74"/>
    </row>
    <row r="71" s="1" customFormat="1" ht="16.5" customHeight="1">
      <c r="B71" s="48"/>
      <c r="C71" s="76"/>
      <c r="D71" s="76"/>
      <c r="E71" s="207" t="str">
        <f>E7</f>
        <v>TSO 2.SK v ŽST Postoloprty</v>
      </c>
      <c r="F71" s="78"/>
      <c r="G71" s="78"/>
      <c r="H71" s="78"/>
      <c r="I71" s="206"/>
      <c r="J71" s="76"/>
      <c r="K71" s="76"/>
      <c r="L71" s="74"/>
    </row>
    <row r="72">
      <c r="B72" s="29"/>
      <c r="C72" s="78" t="s">
        <v>150</v>
      </c>
      <c r="D72" s="208"/>
      <c r="E72" s="208"/>
      <c r="F72" s="208"/>
      <c r="G72" s="208"/>
      <c r="H72" s="208"/>
      <c r="I72" s="150"/>
      <c r="J72" s="208"/>
      <c r="K72" s="208"/>
      <c r="L72" s="209"/>
    </row>
    <row r="73" s="1" customFormat="1" ht="16.5" customHeight="1">
      <c r="B73" s="48"/>
      <c r="C73" s="76"/>
      <c r="D73" s="76"/>
      <c r="E73" s="207" t="s">
        <v>562</v>
      </c>
      <c r="F73" s="76"/>
      <c r="G73" s="76"/>
      <c r="H73" s="76"/>
      <c r="I73" s="206"/>
      <c r="J73" s="76"/>
      <c r="K73" s="76"/>
      <c r="L73" s="74"/>
    </row>
    <row r="74" s="1" customFormat="1" ht="14.4" customHeight="1">
      <c r="B74" s="48"/>
      <c r="C74" s="78" t="s">
        <v>159</v>
      </c>
      <c r="D74" s="76"/>
      <c r="E74" s="76"/>
      <c r="F74" s="76"/>
      <c r="G74" s="76"/>
      <c r="H74" s="76"/>
      <c r="I74" s="206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Č51 - VRN</v>
      </c>
      <c r="F75" s="76"/>
      <c r="G75" s="76"/>
      <c r="H75" s="76"/>
      <c r="I75" s="206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6"/>
      <c r="J76" s="76"/>
      <c r="K76" s="76"/>
      <c r="L76" s="74"/>
    </row>
    <row r="77" s="1" customFormat="1" ht="18" customHeight="1">
      <c r="B77" s="48"/>
      <c r="C77" s="78" t="s">
        <v>26</v>
      </c>
      <c r="D77" s="76"/>
      <c r="E77" s="76"/>
      <c r="F77" s="210" t="str">
        <f>F14</f>
        <v>Postoloprty</v>
      </c>
      <c r="G77" s="76"/>
      <c r="H77" s="76"/>
      <c r="I77" s="211" t="s">
        <v>28</v>
      </c>
      <c r="J77" s="87" t="str">
        <f>IF(J14="","",J14)</f>
        <v>3. 10. 2018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6"/>
      <c r="J78" s="76"/>
      <c r="K78" s="76"/>
      <c r="L78" s="74"/>
    </row>
    <row r="79" s="1" customFormat="1">
      <c r="B79" s="48"/>
      <c r="C79" s="78" t="s">
        <v>36</v>
      </c>
      <c r="D79" s="76"/>
      <c r="E79" s="76"/>
      <c r="F79" s="210" t="str">
        <f>E17</f>
        <v>SŽDC s.o., OŘ UNL, ST Most</v>
      </c>
      <c r="G79" s="76"/>
      <c r="H79" s="76"/>
      <c r="I79" s="211" t="s">
        <v>44</v>
      </c>
      <c r="J79" s="210" t="str">
        <f>E23</f>
        <v xml:space="preserve"> </v>
      </c>
      <c r="K79" s="76"/>
      <c r="L79" s="74"/>
    </row>
    <row r="80" s="1" customFormat="1" ht="14.4" customHeight="1">
      <c r="B80" s="48"/>
      <c r="C80" s="78" t="s">
        <v>42</v>
      </c>
      <c r="D80" s="76"/>
      <c r="E80" s="76"/>
      <c r="F80" s="210" t="str">
        <f>IF(E20="","",E20)</f>
        <v/>
      </c>
      <c r="G80" s="76"/>
      <c r="H80" s="76"/>
      <c r="I80" s="206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6"/>
      <c r="J81" s="76"/>
      <c r="K81" s="76"/>
      <c r="L81" s="74"/>
    </row>
    <row r="82" s="10" customFormat="1" ht="29.28" customHeight="1">
      <c r="B82" s="212"/>
      <c r="C82" s="213" t="s">
        <v>174</v>
      </c>
      <c r="D82" s="214" t="s">
        <v>69</v>
      </c>
      <c r="E82" s="214" t="s">
        <v>65</v>
      </c>
      <c r="F82" s="214" t="s">
        <v>175</v>
      </c>
      <c r="G82" s="214" t="s">
        <v>176</v>
      </c>
      <c r="H82" s="214" t="s">
        <v>177</v>
      </c>
      <c r="I82" s="215" t="s">
        <v>178</v>
      </c>
      <c r="J82" s="214" t="s">
        <v>168</v>
      </c>
      <c r="K82" s="216" t="s">
        <v>179</v>
      </c>
      <c r="L82" s="217"/>
      <c r="M82" s="104" t="s">
        <v>180</v>
      </c>
      <c r="N82" s="105" t="s">
        <v>54</v>
      </c>
      <c r="O82" s="105" t="s">
        <v>181</v>
      </c>
      <c r="P82" s="105" t="s">
        <v>182</v>
      </c>
      <c r="Q82" s="105" t="s">
        <v>183</v>
      </c>
      <c r="R82" s="105" t="s">
        <v>184</v>
      </c>
      <c r="S82" s="105" t="s">
        <v>185</v>
      </c>
      <c r="T82" s="106" t="s">
        <v>186</v>
      </c>
    </row>
    <row r="83" s="1" customFormat="1" ht="29.28" customHeight="1">
      <c r="B83" s="48"/>
      <c r="C83" s="110" t="s">
        <v>169</v>
      </c>
      <c r="D83" s="76"/>
      <c r="E83" s="76"/>
      <c r="F83" s="76"/>
      <c r="G83" s="76"/>
      <c r="H83" s="76"/>
      <c r="I83" s="206"/>
      <c r="J83" s="218">
        <f>BK83</f>
        <v>0</v>
      </c>
      <c r="K83" s="76"/>
      <c r="L83" s="74"/>
      <c r="M83" s="107"/>
      <c r="N83" s="108"/>
      <c r="O83" s="108"/>
      <c r="P83" s="219">
        <f>P84</f>
        <v>0</v>
      </c>
      <c r="Q83" s="108"/>
      <c r="R83" s="219">
        <f>R84</f>
        <v>0</v>
      </c>
      <c r="S83" s="108"/>
      <c r="T83" s="220">
        <f>T84</f>
        <v>0</v>
      </c>
      <c r="AT83" s="25" t="s">
        <v>83</v>
      </c>
      <c r="AU83" s="25" t="s">
        <v>170</v>
      </c>
      <c r="BK83" s="221">
        <f>BK84</f>
        <v>0</v>
      </c>
    </row>
    <row r="84" s="15" customFormat="1" ht="37.44" customHeight="1">
      <c r="B84" s="290"/>
      <c r="C84" s="291"/>
      <c r="D84" s="292" t="s">
        <v>83</v>
      </c>
      <c r="E84" s="293" t="s">
        <v>121</v>
      </c>
      <c r="F84" s="293" t="s">
        <v>118</v>
      </c>
      <c r="G84" s="291"/>
      <c r="H84" s="291"/>
      <c r="I84" s="294"/>
      <c r="J84" s="295">
        <f>BK84</f>
        <v>0</v>
      </c>
      <c r="K84" s="291"/>
      <c r="L84" s="296"/>
      <c r="M84" s="297"/>
      <c r="N84" s="298"/>
      <c r="O84" s="298"/>
      <c r="P84" s="299">
        <f>SUM(P85:P96)</f>
        <v>0</v>
      </c>
      <c r="Q84" s="298"/>
      <c r="R84" s="299">
        <f>SUM(R85:R96)</f>
        <v>0</v>
      </c>
      <c r="S84" s="298"/>
      <c r="T84" s="300">
        <f>SUM(T85:T96)</f>
        <v>0</v>
      </c>
      <c r="AR84" s="301" t="s">
        <v>222</v>
      </c>
      <c r="AT84" s="302" t="s">
        <v>83</v>
      </c>
      <c r="AU84" s="302" t="s">
        <v>84</v>
      </c>
      <c r="AY84" s="301" t="s">
        <v>192</v>
      </c>
      <c r="BK84" s="303">
        <f>SUM(BK85:BK96)</f>
        <v>0</v>
      </c>
    </row>
    <row r="85" s="1" customFormat="1" ht="16.5" customHeight="1">
      <c r="B85" s="48"/>
      <c r="C85" s="222" t="s">
        <v>25</v>
      </c>
      <c r="D85" s="222" t="s">
        <v>187</v>
      </c>
      <c r="E85" s="223" t="s">
        <v>565</v>
      </c>
      <c r="F85" s="224" t="s">
        <v>566</v>
      </c>
      <c r="G85" s="225" t="s">
        <v>567</v>
      </c>
      <c r="H85" s="316"/>
      <c r="I85" s="227"/>
      <c r="J85" s="228">
        <f>ROUND(I85*H85,2)</f>
        <v>0</v>
      </c>
      <c r="K85" s="224" t="s">
        <v>318</v>
      </c>
      <c r="L85" s="74"/>
      <c r="M85" s="229" t="s">
        <v>45</v>
      </c>
      <c r="N85" s="230" t="s">
        <v>57</v>
      </c>
      <c r="O85" s="49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AR85" s="25" t="s">
        <v>191</v>
      </c>
      <c r="AT85" s="25" t="s">
        <v>187</v>
      </c>
      <c r="AU85" s="25" t="s">
        <v>25</v>
      </c>
      <c r="AY85" s="25" t="s">
        <v>192</v>
      </c>
      <c r="BE85" s="233">
        <f>IF(N85="základní",J85,0)</f>
        <v>0</v>
      </c>
      <c r="BF85" s="233">
        <f>IF(N85="snížená",J85,0)</f>
        <v>0</v>
      </c>
      <c r="BG85" s="233">
        <f>IF(N85="zákl. přenesená",J85,0)</f>
        <v>0</v>
      </c>
      <c r="BH85" s="233">
        <f>IF(N85="sníž. přenesená",J85,0)</f>
        <v>0</v>
      </c>
      <c r="BI85" s="233">
        <f>IF(N85="nulová",J85,0)</f>
        <v>0</v>
      </c>
      <c r="BJ85" s="25" t="s">
        <v>191</v>
      </c>
      <c r="BK85" s="233">
        <f>ROUND(I85*H85,2)</f>
        <v>0</v>
      </c>
      <c r="BL85" s="25" t="s">
        <v>191</v>
      </c>
      <c r="BM85" s="25" t="s">
        <v>568</v>
      </c>
    </row>
    <row r="86" s="1" customFormat="1" ht="16.5" customHeight="1">
      <c r="B86" s="48"/>
      <c r="C86" s="222" t="s">
        <v>92</v>
      </c>
      <c r="D86" s="222" t="s">
        <v>187</v>
      </c>
      <c r="E86" s="223" t="s">
        <v>569</v>
      </c>
      <c r="F86" s="224" t="s">
        <v>570</v>
      </c>
      <c r="G86" s="225" t="s">
        <v>567</v>
      </c>
      <c r="H86" s="316"/>
      <c r="I86" s="227"/>
      <c r="J86" s="228">
        <f>ROUND(I86*H86,2)</f>
        <v>0</v>
      </c>
      <c r="K86" s="224" t="s">
        <v>318</v>
      </c>
      <c r="L86" s="74"/>
      <c r="M86" s="229" t="s">
        <v>45</v>
      </c>
      <c r="N86" s="230" t="s">
        <v>57</v>
      </c>
      <c r="O86" s="49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AR86" s="25" t="s">
        <v>191</v>
      </c>
      <c r="AT86" s="25" t="s">
        <v>187</v>
      </c>
      <c r="AU86" s="25" t="s">
        <v>25</v>
      </c>
      <c r="AY86" s="25" t="s">
        <v>192</v>
      </c>
      <c r="BE86" s="233">
        <f>IF(N86="základní",J86,0)</f>
        <v>0</v>
      </c>
      <c r="BF86" s="233">
        <f>IF(N86="snížená",J86,0)</f>
        <v>0</v>
      </c>
      <c r="BG86" s="233">
        <f>IF(N86="zákl. přenesená",J86,0)</f>
        <v>0</v>
      </c>
      <c r="BH86" s="233">
        <f>IF(N86="sníž. přenesená",J86,0)</f>
        <v>0</v>
      </c>
      <c r="BI86" s="233">
        <f>IF(N86="nulová",J86,0)</f>
        <v>0</v>
      </c>
      <c r="BJ86" s="25" t="s">
        <v>191</v>
      </c>
      <c r="BK86" s="233">
        <f>ROUND(I86*H86,2)</f>
        <v>0</v>
      </c>
      <c r="BL86" s="25" t="s">
        <v>191</v>
      </c>
      <c r="BM86" s="25" t="s">
        <v>571</v>
      </c>
    </row>
    <row r="87" s="1" customFormat="1" ht="16.5" customHeight="1">
      <c r="B87" s="48"/>
      <c r="C87" s="222" t="s">
        <v>206</v>
      </c>
      <c r="D87" s="222" t="s">
        <v>187</v>
      </c>
      <c r="E87" s="223" t="s">
        <v>572</v>
      </c>
      <c r="F87" s="224" t="s">
        <v>573</v>
      </c>
      <c r="G87" s="225" t="s">
        <v>567</v>
      </c>
      <c r="H87" s="316"/>
      <c r="I87" s="227"/>
      <c r="J87" s="228">
        <f>ROUND(I87*H87,2)</f>
        <v>0</v>
      </c>
      <c r="K87" s="224" t="s">
        <v>190</v>
      </c>
      <c r="L87" s="74"/>
      <c r="M87" s="229" t="s">
        <v>45</v>
      </c>
      <c r="N87" s="230" t="s">
        <v>57</v>
      </c>
      <c r="O87" s="49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AR87" s="25" t="s">
        <v>191</v>
      </c>
      <c r="AT87" s="25" t="s">
        <v>187</v>
      </c>
      <c r="AU87" s="25" t="s">
        <v>25</v>
      </c>
      <c r="AY87" s="25" t="s">
        <v>192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5" t="s">
        <v>191</v>
      </c>
      <c r="BK87" s="233">
        <f>ROUND(I87*H87,2)</f>
        <v>0</v>
      </c>
      <c r="BL87" s="25" t="s">
        <v>191</v>
      </c>
      <c r="BM87" s="25" t="s">
        <v>574</v>
      </c>
    </row>
    <row r="88" s="1" customFormat="1" ht="16.5" customHeight="1">
      <c r="B88" s="48"/>
      <c r="C88" s="222" t="s">
        <v>191</v>
      </c>
      <c r="D88" s="222" t="s">
        <v>187</v>
      </c>
      <c r="E88" s="223" t="s">
        <v>575</v>
      </c>
      <c r="F88" s="224" t="s">
        <v>576</v>
      </c>
      <c r="G88" s="225" t="s">
        <v>567</v>
      </c>
      <c r="H88" s="316"/>
      <c r="I88" s="227"/>
      <c r="J88" s="228">
        <f>ROUND(I88*H88,2)</f>
        <v>0</v>
      </c>
      <c r="K88" s="224" t="s">
        <v>318</v>
      </c>
      <c r="L88" s="74"/>
      <c r="M88" s="229" t="s">
        <v>45</v>
      </c>
      <c r="N88" s="230" t="s">
        <v>57</v>
      </c>
      <c r="O88" s="49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5" t="s">
        <v>191</v>
      </c>
      <c r="AT88" s="25" t="s">
        <v>187</v>
      </c>
      <c r="AU88" s="25" t="s">
        <v>25</v>
      </c>
      <c r="AY88" s="25" t="s">
        <v>192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5" t="s">
        <v>191</v>
      </c>
      <c r="BK88" s="233">
        <f>ROUND(I88*H88,2)</f>
        <v>0</v>
      </c>
      <c r="BL88" s="25" t="s">
        <v>191</v>
      </c>
      <c r="BM88" s="25" t="s">
        <v>577</v>
      </c>
    </row>
    <row r="89" s="1" customFormat="1" ht="16.5" customHeight="1">
      <c r="B89" s="48"/>
      <c r="C89" s="222" t="s">
        <v>222</v>
      </c>
      <c r="D89" s="222" t="s">
        <v>187</v>
      </c>
      <c r="E89" s="223" t="s">
        <v>578</v>
      </c>
      <c r="F89" s="224" t="s">
        <v>579</v>
      </c>
      <c r="G89" s="225" t="s">
        <v>567</v>
      </c>
      <c r="H89" s="316"/>
      <c r="I89" s="227"/>
      <c r="J89" s="228">
        <f>ROUND(I89*H89,2)</f>
        <v>0</v>
      </c>
      <c r="K89" s="224" t="s">
        <v>318</v>
      </c>
      <c r="L89" s="74"/>
      <c r="M89" s="229" t="s">
        <v>45</v>
      </c>
      <c r="N89" s="230" t="s">
        <v>57</v>
      </c>
      <c r="O89" s="49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AR89" s="25" t="s">
        <v>191</v>
      </c>
      <c r="AT89" s="25" t="s">
        <v>187</v>
      </c>
      <c r="AU89" s="25" t="s">
        <v>25</v>
      </c>
      <c r="AY89" s="25" t="s">
        <v>192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25" t="s">
        <v>191</v>
      </c>
      <c r="BK89" s="233">
        <f>ROUND(I89*H89,2)</f>
        <v>0</v>
      </c>
      <c r="BL89" s="25" t="s">
        <v>191</v>
      </c>
      <c r="BM89" s="25" t="s">
        <v>580</v>
      </c>
    </row>
    <row r="90" s="1" customFormat="1">
      <c r="B90" s="48"/>
      <c r="C90" s="76"/>
      <c r="D90" s="234" t="s">
        <v>203</v>
      </c>
      <c r="E90" s="76"/>
      <c r="F90" s="235" t="s">
        <v>581</v>
      </c>
      <c r="G90" s="76"/>
      <c r="H90" s="76"/>
      <c r="I90" s="206"/>
      <c r="J90" s="76"/>
      <c r="K90" s="76"/>
      <c r="L90" s="74"/>
      <c r="M90" s="236"/>
      <c r="N90" s="49"/>
      <c r="O90" s="49"/>
      <c r="P90" s="49"/>
      <c r="Q90" s="49"/>
      <c r="R90" s="49"/>
      <c r="S90" s="49"/>
      <c r="T90" s="97"/>
      <c r="AT90" s="25" t="s">
        <v>203</v>
      </c>
      <c r="AU90" s="25" t="s">
        <v>25</v>
      </c>
    </row>
    <row r="91" s="1" customFormat="1" ht="16.5" customHeight="1">
      <c r="B91" s="48"/>
      <c r="C91" s="222" t="s">
        <v>229</v>
      </c>
      <c r="D91" s="222" t="s">
        <v>187</v>
      </c>
      <c r="E91" s="223" t="s">
        <v>582</v>
      </c>
      <c r="F91" s="224" t="s">
        <v>583</v>
      </c>
      <c r="G91" s="225" t="s">
        <v>567</v>
      </c>
      <c r="H91" s="316"/>
      <c r="I91" s="227"/>
      <c r="J91" s="228">
        <f>ROUND(I91*H91,2)</f>
        <v>0</v>
      </c>
      <c r="K91" s="224" t="s">
        <v>318</v>
      </c>
      <c r="L91" s="74"/>
      <c r="M91" s="229" t="s">
        <v>45</v>
      </c>
      <c r="N91" s="230" t="s">
        <v>57</v>
      </c>
      <c r="O91" s="49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AR91" s="25" t="s">
        <v>191</v>
      </c>
      <c r="AT91" s="25" t="s">
        <v>187</v>
      </c>
      <c r="AU91" s="25" t="s">
        <v>25</v>
      </c>
      <c r="AY91" s="25" t="s">
        <v>192</v>
      </c>
      <c r="BE91" s="233">
        <f>IF(N91="základní",J91,0)</f>
        <v>0</v>
      </c>
      <c r="BF91" s="233">
        <f>IF(N91="snížená",J91,0)</f>
        <v>0</v>
      </c>
      <c r="BG91" s="233">
        <f>IF(N91="zákl. přenesená",J91,0)</f>
        <v>0</v>
      </c>
      <c r="BH91" s="233">
        <f>IF(N91="sníž. přenesená",J91,0)</f>
        <v>0</v>
      </c>
      <c r="BI91" s="233">
        <f>IF(N91="nulová",J91,0)</f>
        <v>0</v>
      </c>
      <c r="BJ91" s="25" t="s">
        <v>191</v>
      </c>
      <c r="BK91" s="233">
        <f>ROUND(I91*H91,2)</f>
        <v>0</v>
      </c>
      <c r="BL91" s="25" t="s">
        <v>191</v>
      </c>
      <c r="BM91" s="25" t="s">
        <v>584</v>
      </c>
    </row>
    <row r="92" s="1" customFormat="1">
      <c r="B92" s="48"/>
      <c r="C92" s="76"/>
      <c r="D92" s="234" t="s">
        <v>203</v>
      </c>
      <c r="E92" s="76"/>
      <c r="F92" s="235" t="s">
        <v>585</v>
      </c>
      <c r="G92" s="76"/>
      <c r="H92" s="76"/>
      <c r="I92" s="206"/>
      <c r="J92" s="76"/>
      <c r="K92" s="76"/>
      <c r="L92" s="74"/>
      <c r="M92" s="236"/>
      <c r="N92" s="49"/>
      <c r="O92" s="49"/>
      <c r="P92" s="49"/>
      <c r="Q92" s="49"/>
      <c r="R92" s="49"/>
      <c r="S92" s="49"/>
      <c r="T92" s="97"/>
      <c r="AT92" s="25" t="s">
        <v>203</v>
      </c>
      <c r="AU92" s="25" t="s">
        <v>25</v>
      </c>
    </row>
    <row r="93" s="1" customFormat="1" ht="16.5" customHeight="1">
      <c r="B93" s="48"/>
      <c r="C93" s="222" t="s">
        <v>236</v>
      </c>
      <c r="D93" s="222" t="s">
        <v>187</v>
      </c>
      <c r="E93" s="223" t="s">
        <v>586</v>
      </c>
      <c r="F93" s="224" t="s">
        <v>587</v>
      </c>
      <c r="G93" s="225" t="s">
        <v>567</v>
      </c>
      <c r="H93" s="316"/>
      <c r="I93" s="227"/>
      <c r="J93" s="228">
        <f>ROUND(I93*H93,2)</f>
        <v>0</v>
      </c>
      <c r="K93" s="224" t="s">
        <v>318</v>
      </c>
      <c r="L93" s="74"/>
      <c r="M93" s="229" t="s">
        <v>45</v>
      </c>
      <c r="N93" s="230" t="s">
        <v>57</v>
      </c>
      <c r="O93" s="49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AR93" s="25" t="s">
        <v>191</v>
      </c>
      <c r="AT93" s="25" t="s">
        <v>187</v>
      </c>
      <c r="AU93" s="25" t="s">
        <v>25</v>
      </c>
      <c r="AY93" s="25" t="s">
        <v>192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5" t="s">
        <v>191</v>
      </c>
      <c r="BK93" s="233">
        <f>ROUND(I93*H93,2)</f>
        <v>0</v>
      </c>
      <c r="BL93" s="25" t="s">
        <v>191</v>
      </c>
      <c r="BM93" s="25" t="s">
        <v>588</v>
      </c>
    </row>
    <row r="94" s="1" customFormat="1" ht="16.5" customHeight="1">
      <c r="B94" s="48"/>
      <c r="C94" s="222" t="s">
        <v>240</v>
      </c>
      <c r="D94" s="222" t="s">
        <v>187</v>
      </c>
      <c r="E94" s="223" t="s">
        <v>589</v>
      </c>
      <c r="F94" s="224" t="s">
        <v>590</v>
      </c>
      <c r="G94" s="225" t="s">
        <v>567</v>
      </c>
      <c r="H94" s="316"/>
      <c r="I94" s="227"/>
      <c r="J94" s="228">
        <f>ROUND(I94*H94,2)</f>
        <v>0</v>
      </c>
      <c r="K94" s="224" t="s">
        <v>190</v>
      </c>
      <c r="L94" s="74"/>
      <c r="M94" s="229" t="s">
        <v>45</v>
      </c>
      <c r="N94" s="230" t="s">
        <v>57</v>
      </c>
      <c r="O94" s="49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AR94" s="25" t="s">
        <v>191</v>
      </c>
      <c r="AT94" s="25" t="s">
        <v>187</v>
      </c>
      <c r="AU94" s="25" t="s">
        <v>25</v>
      </c>
      <c r="AY94" s="25" t="s">
        <v>192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25" t="s">
        <v>191</v>
      </c>
      <c r="BK94" s="233">
        <f>ROUND(I94*H94,2)</f>
        <v>0</v>
      </c>
      <c r="BL94" s="25" t="s">
        <v>191</v>
      </c>
      <c r="BM94" s="25" t="s">
        <v>591</v>
      </c>
    </row>
    <row r="95" s="1" customFormat="1" ht="16.5" customHeight="1">
      <c r="B95" s="48"/>
      <c r="C95" s="222" t="s">
        <v>248</v>
      </c>
      <c r="D95" s="222" t="s">
        <v>187</v>
      </c>
      <c r="E95" s="223" t="s">
        <v>592</v>
      </c>
      <c r="F95" s="224" t="s">
        <v>593</v>
      </c>
      <c r="G95" s="225" t="s">
        <v>134</v>
      </c>
      <c r="H95" s="226">
        <v>695</v>
      </c>
      <c r="I95" s="227"/>
      <c r="J95" s="228">
        <f>ROUND(I95*H95,2)</f>
        <v>0</v>
      </c>
      <c r="K95" s="224" t="s">
        <v>45</v>
      </c>
      <c r="L95" s="74"/>
      <c r="M95" s="229" t="s">
        <v>45</v>
      </c>
      <c r="N95" s="230" t="s">
        <v>57</v>
      </c>
      <c r="O95" s="49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AR95" s="25" t="s">
        <v>191</v>
      </c>
      <c r="AT95" s="25" t="s">
        <v>187</v>
      </c>
      <c r="AU95" s="25" t="s">
        <v>25</v>
      </c>
      <c r="AY95" s="25" t="s">
        <v>192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25" t="s">
        <v>191</v>
      </c>
      <c r="BK95" s="233">
        <f>ROUND(I95*H95,2)</f>
        <v>0</v>
      </c>
      <c r="BL95" s="25" t="s">
        <v>191</v>
      </c>
      <c r="BM95" s="25" t="s">
        <v>594</v>
      </c>
    </row>
    <row r="96" s="11" customFormat="1">
      <c r="B96" s="237"/>
      <c r="C96" s="238"/>
      <c r="D96" s="234" t="s">
        <v>196</v>
      </c>
      <c r="E96" s="239" t="s">
        <v>45</v>
      </c>
      <c r="F96" s="240" t="s">
        <v>595</v>
      </c>
      <c r="G96" s="238"/>
      <c r="H96" s="241">
        <v>695</v>
      </c>
      <c r="I96" s="242"/>
      <c r="J96" s="238"/>
      <c r="K96" s="238"/>
      <c r="L96" s="243"/>
      <c r="M96" s="309"/>
      <c r="N96" s="310"/>
      <c r="O96" s="310"/>
      <c r="P96" s="310"/>
      <c r="Q96" s="310"/>
      <c r="R96" s="310"/>
      <c r="S96" s="310"/>
      <c r="T96" s="311"/>
      <c r="AT96" s="247" t="s">
        <v>196</v>
      </c>
      <c r="AU96" s="247" t="s">
        <v>25</v>
      </c>
      <c r="AV96" s="11" t="s">
        <v>92</v>
      </c>
      <c r="AW96" s="11" t="s">
        <v>47</v>
      </c>
      <c r="AX96" s="11" t="s">
        <v>25</v>
      </c>
      <c r="AY96" s="247" t="s">
        <v>192</v>
      </c>
    </row>
    <row r="97" s="1" customFormat="1" ht="6.96" customHeight="1">
      <c r="B97" s="69"/>
      <c r="C97" s="70"/>
      <c r="D97" s="70"/>
      <c r="E97" s="70"/>
      <c r="F97" s="70"/>
      <c r="G97" s="70"/>
      <c r="H97" s="70"/>
      <c r="I97" s="181"/>
      <c r="J97" s="70"/>
      <c r="K97" s="70"/>
      <c r="L97" s="74"/>
    </row>
  </sheetData>
  <sheetProtection sheet="1" autoFilter="0" formatColumns="0" formatRows="0" objects="1" scenarios="1" spinCount="100000" saltValue="gCLHpho23iaKpPsW6MpG2CTso5U8sMs+1m28iqM6IM2yuO8G9f99DR6S/WFiMhJ5pLxS4RVnQte77KQ1EC6drg==" hashValue="/7PDqSKbzT6sbYsr7zsc0JTN//hRtCQ+lO8Zljwgg5f4V4ZwlZ/izHnWdCtF/mBUc/N5s1YDxLm5dcaDKLoDCQ==" algorithmName="SHA-512" password="CC35"/>
  <autoFilter ref="C82:K9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317" customWidth="1"/>
    <col min="2" max="2" width="1.664063" style="317" customWidth="1"/>
    <col min="3" max="4" width="5" style="317" customWidth="1"/>
    <col min="5" max="5" width="11.67" style="317" customWidth="1"/>
    <col min="6" max="6" width="9.17" style="317" customWidth="1"/>
    <col min="7" max="7" width="5" style="317" customWidth="1"/>
    <col min="8" max="8" width="77.83" style="317" customWidth="1"/>
    <col min="9" max="10" width="20" style="317" customWidth="1"/>
    <col min="11" max="11" width="1.664063" style="317" customWidth="1"/>
  </cols>
  <sheetData>
    <row r="1" ht="37.5" customHeight="1"/>
    <row r="2" ht="7.5" customHeight="1">
      <c r="B2" s="318"/>
      <c r="C2" s="319"/>
      <c r="D2" s="319"/>
      <c r="E2" s="319"/>
      <c r="F2" s="319"/>
      <c r="G2" s="319"/>
      <c r="H2" s="319"/>
      <c r="I2" s="319"/>
      <c r="J2" s="319"/>
      <c r="K2" s="320"/>
    </row>
    <row r="3" s="16" customFormat="1" ht="45" customHeight="1">
      <c r="B3" s="321"/>
      <c r="C3" s="322" t="s">
        <v>596</v>
      </c>
      <c r="D3" s="322"/>
      <c r="E3" s="322"/>
      <c r="F3" s="322"/>
      <c r="G3" s="322"/>
      <c r="H3" s="322"/>
      <c r="I3" s="322"/>
      <c r="J3" s="322"/>
      <c r="K3" s="323"/>
    </row>
    <row r="4" ht="25.5" customHeight="1">
      <c r="B4" s="324"/>
      <c r="C4" s="325" t="s">
        <v>597</v>
      </c>
      <c r="D4" s="325"/>
      <c r="E4" s="325"/>
      <c r="F4" s="325"/>
      <c r="G4" s="325"/>
      <c r="H4" s="325"/>
      <c r="I4" s="325"/>
      <c r="J4" s="325"/>
      <c r="K4" s="326"/>
    </row>
    <row r="5" ht="5.25" customHeight="1">
      <c r="B5" s="324"/>
      <c r="C5" s="327"/>
      <c r="D5" s="327"/>
      <c r="E5" s="327"/>
      <c r="F5" s="327"/>
      <c r="G5" s="327"/>
      <c r="H5" s="327"/>
      <c r="I5" s="327"/>
      <c r="J5" s="327"/>
      <c r="K5" s="326"/>
    </row>
    <row r="6" ht="15" customHeight="1">
      <c r="B6" s="324"/>
      <c r="C6" s="328" t="s">
        <v>598</v>
      </c>
      <c r="D6" s="328"/>
      <c r="E6" s="328"/>
      <c r="F6" s="328"/>
      <c r="G6" s="328"/>
      <c r="H6" s="328"/>
      <c r="I6" s="328"/>
      <c r="J6" s="328"/>
      <c r="K6" s="326"/>
    </row>
    <row r="7" ht="15" customHeight="1">
      <c r="B7" s="329"/>
      <c r="C7" s="328" t="s">
        <v>599</v>
      </c>
      <c r="D7" s="328"/>
      <c r="E7" s="328"/>
      <c r="F7" s="328"/>
      <c r="G7" s="328"/>
      <c r="H7" s="328"/>
      <c r="I7" s="328"/>
      <c r="J7" s="328"/>
      <c r="K7" s="326"/>
    </row>
    <row r="8" ht="12.75" customHeight="1">
      <c r="B8" s="329"/>
      <c r="C8" s="328"/>
      <c r="D8" s="328"/>
      <c r="E8" s="328"/>
      <c r="F8" s="328"/>
      <c r="G8" s="328"/>
      <c r="H8" s="328"/>
      <c r="I8" s="328"/>
      <c r="J8" s="328"/>
      <c r="K8" s="326"/>
    </row>
    <row r="9" ht="15" customHeight="1">
      <c r="B9" s="329"/>
      <c r="C9" s="328" t="s">
        <v>600</v>
      </c>
      <c r="D9" s="328"/>
      <c r="E9" s="328"/>
      <c r="F9" s="328"/>
      <c r="G9" s="328"/>
      <c r="H9" s="328"/>
      <c r="I9" s="328"/>
      <c r="J9" s="328"/>
      <c r="K9" s="326"/>
    </row>
    <row r="10" ht="15" customHeight="1">
      <c r="B10" s="329"/>
      <c r="C10" s="328"/>
      <c r="D10" s="328" t="s">
        <v>601</v>
      </c>
      <c r="E10" s="328"/>
      <c r="F10" s="328"/>
      <c r="G10" s="328"/>
      <c r="H10" s="328"/>
      <c r="I10" s="328"/>
      <c r="J10" s="328"/>
      <c r="K10" s="326"/>
    </row>
    <row r="11" ht="15" customHeight="1">
      <c r="B11" s="329"/>
      <c r="C11" s="330"/>
      <c r="D11" s="328" t="s">
        <v>602</v>
      </c>
      <c r="E11" s="328"/>
      <c r="F11" s="328"/>
      <c r="G11" s="328"/>
      <c r="H11" s="328"/>
      <c r="I11" s="328"/>
      <c r="J11" s="328"/>
      <c r="K11" s="326"/>
    </row>
    <row r="12" ht="12.75" customHeight="1">
      <c r="B12" s="329"/>
      <c r="C12" s="330"/>
      <c r="D12" s="330"/>
      <c r="E12" s="330"/>
      <c r="F12" s="330"/>
      <c r="G12" s="330"/>
      <c r="H12" s="330"/>
      <c r="I12" s="330"/>
      <c r="J12" s="330"/>
      <c r="K12" s="326"/>
    </row>
    <row r="13" ht="15" customHeight="1">
      <c r="B13" s="329"/>
      <c r="C13" s="330"/>
      <c r="D13" s="328" t="s">
        <v>603</v>
      </c>
      <c r="E13" s="328"/>
      <c r="F13" s="328"/>
      <c r="G13" s="328"/>
      <c r="H13" s="328"/>
      <c r="I13" s="328"/>
      <c r="J13" s="328"/>
      <c r="K13" s="326"/>
    </row>
    <row r="14" ht="15" customHeight="1">
      <c r="B14" s="329"/>
      <c r="C14" s="330"/>
      <c r="D14" s="328" t="s">
        <v>604</v>
      </c>
      <c r="E14" s="328"/>
      <c r="F14" s="328"/>
      <c r="G14" s="328"/>
      <c r="H14" s="328"/>
      <c r="I14" s="328"/>
      <c r="J14" s="328"/>
      <c r="K14" s="326"/>
    </row>
    <row r="15" ht="15" customHeight="1">
      <c r="B15" s="329"/>
      <c r="C15" s="330"/>
      <c r="D15" s="328" t="s">
        <v>605</v>
      </c>
      <c r="E15" s="328"/>
      <c r="F15" s="328"/>
      <c r="G15" s="328"/>
      <c r="H15" s="328"/>
      <c r="I15" s="328"/>
      <c r="J15" s="328"/>
      <c r="K15" s="326"/>
    </row>
    <row r="16" ht="15" customHeight="1">
      <c r="B16" s="329"/>
      <c r="C16" s="330"/>
      <c r="D16" s="330"/>
      <c r="E16" s="331" t="s">
        <v>90</v>
      </c>
      <c r="F16" s="328" t="s">
        <v>606</v>
      </c>
      <c r="G16" s="328"/>
      <c r="H16" s="328"/>
      <c r="I16" s="328"/>
      <c r="J16" s="328"/>
      <c r="K16" s="326"/>
    </row>
    <row r="17" ht="15" customHeight="1">
      <c r="B17" s="329"/>
      <c r="C17" s="330"/>
      <c r="D17" s="330"/>
      <c r="E17" s="331" t="s">
        <v>607</v>
      </c>
      <c r="F17" s="328" t="s">
        <v>608</v>
      </c>
      <c r="G17" s="328"/>
      <c r="H17" s="328"/>
      <c r="I17" s="328"/>
      <c r="J17" s="328"/>
      <c r="K17" s="326"/>
    </row>
    <row r="18" ht="15" customHeight="1">
      <c r="B18" s="329"/>
      <c r="C18" s="330"/>
      <c r="D18" s="330"/>
      <c r="E18" s="331" t="s">
        <v>609</v>
      </c>
      <c r="F18" s="328" t="s">
        <v>610</v>
      </c>
      <c r="G18" s="328"/>
      <c r="H18" s="328"/>
      <c r="I18" s="328"/>
      <c r="J18" s="328"/>
      <c r="K18" s="326"/>
    </row>
    <row r="19" ht="15" customHeight="1">
      <c r="B19" s="329"/>
      <c r="C19" s="330"/>
      <c r="D19" s="330"/>
      <c r="E19" s="331" t="s">
        <v>611</v>
      </c>
      <c r="F19" s="328" t="s">
        <v>612</v>
      </c>
      <c r="G19" s="328"/>
      <c r="H19" s="328"/>
      <c r="I19" s="328"/>
      <c r="J19" s="328"/>
      <c r="K19" s="326"/>
    </row>
    <row r="20" ht="15" customHeight="1">
      <c r="B20" s="329"/>
      <c r="C20" s="330"/>
      <c r="D20" s="330"/>
      <c r="E20" s="331" t="s">
        <v>502</v>
      </c>
      <c r="F20" s="328" t="s">
        <v>503</v>
      </c>
      <c r="G20" s="328"/>
      <c r="H20" s="328"/>
      <c r="I20" s="328"/>
      <c r="J20" s="328"/>
      <c r="K20" s="326"/>
    </row>
    <row r="21" ht="15" customHeight="1">
      <c r="B21" s="329"/>
      <c r="C21" s="330"/>
      <c r="D21" s="330"/>
      <c r="E21" s="331" t="s">
        <v>96</v>
      </c>
      <c r="F21" s="328" t="s">
        <v>613</v>
      </c>
      <c r="G21" s="328"/>
      <c r="H21" s="328"/>
      <c r="I21" s="328"/>
      <c r="J21" s="328"/>
      <c r="K21" s="326"/>
    </row>
    <row r="22" ht="12.75" customHeight="1">
      <c r="B22" s="329"/>
      <c r="C22" s="330"/>
      <c r="D22" s="330"/>
      <c r="E22" s="330"/>
      <c r="F22" s="330"/>
      <c r="G22" s="330"/>
      <c r="H22" s="330"/>
      <c r="I22" s="330"/>
      <c r="J22" s="330"/>
      <c r="K22" s="326"/>
    </row>
    <row r="23" ht="15" customHeight="1">
      <c r="B23" s="329"/>
      <c r="C23" s="328" t="s">
        <v>614</v>
      </c>
      <c r="D23" s="328"/>
      <c r="E23" s="328"/>
      <c r="F23" s="328"/>
      <c r="G23" s="328"/>
      <c r="H23" s="328"/>
      <c r="I23" s="328"/>
      <c r="J23" s="328"/>
      <c r="K23" s="326"/>
    </row>
    <row r="24" ht="15" customHeight="1">
      <c r="B24" s="329"/>
      <c r="C24" s="328" t="s">
        <v>615</v>
      </c>
      <c r="D24" s="328"/>
      <c r="E24" s="328"/>
      <c r="F24" s="328"/>
      <c r="G24" s="328"/>
      <c r="H24" s="328"/>
      <c r="I24" s="328"/>
      <c r="J24" s="328"/>
      <c r="K24" s="326"/>
    </row>
    <row r="25" ht="15" customHeight="1">
      <c r="B25" s="329"/>
      <c r="C25" s="328"/>
      <c r="D25" s="328" t="s">
        <v>616</v>
      </c>
      <c r="E25" s="328"/>
      <c r="F25" s="328"/>
      <c r="G25" s="328"/>
      <c r="H25" s="328"/>
      <c r="I25" s="328"/>
      <c r="J25" s="328"/>
      <c r="K25" s="326"/>
    </row>
    <row r="26" ht="15" customHeight="1">
      <c r="B26" s="329"/>
      <c r="C26" s="330"/>
      <c r="D26" s="328" t="s">
        <v>617</v>
      </c>
      <c r="E26" s="328"/>
      <c r="F26" s="328"/>
      <c r="G26" s="328"/>
      <c r="H26" s="328"/>
      <c r="I26" s="328"/>
      <c r="J26" s="328"/>
      <c r="K26" s="326"/>
    </row>
    <row r="27" ht="12.75" customHeight="1">
      <c r="B27" s="329"/>
      <c r="C27" s="330"/>
      <c r="D27" s="330"/>
      <c r="E27" s="330"/>
      <c r="F27" s="330"/>
      <c r="G27" s="330"/>
      <c r="H27" s="330"/>
      <c r="I27" s="330"/>
      <c r="J27" s="330"/>
      <c r="K27" s="326"/>
    </row>
    <row r="28" ht="15" customHeight="1">
      <c r="B28" s="329"/>
      <c r="C28" s="330"/>
      <c r="D28" s="328" t="s">
        <v>618</v>
      </c>
      <c r="E28" s="328"/>
      <c r="F28" s="328"/>
      <c r="G28" s="328"/>
      <c r="H28" s="328"/>
      <c r="I28" s="328"/>
      <c r="J28" s="328"/>
      <c r="K28" s="326"/>
    </row>
    <row r="29" ht="15" customHeight="1">
      <c r="B29" s="329"/>
      <c r="C29" s="330"/>
      <c r="D29" s="328" t="s">
        <v>619</v>
      </c>
      <c r="E29" s="328"/>
      <c r="F29" s="328"/>
      <c r="G29" s="328"/>
      <c r="H29" s="328"/>
      <c r="I29" s="328"/>
      <c r="J29" s="328"/>
      <c r="K29" s="326"/>
    </row>
    <row r="30" ht="12.75" customHeight="1">
      <c r="B30" s="329"/>
      <c r="C30" s="330"/>
      <c r="D30" s="330"/>
      <c r="E30" s="330"/>
      <c r="F30" s="330"/>
      <c r="G30" s="330"/>
      <c r="H30" s="330"/>
      <c r="I30" s="330"/>
      <c r="J30" s="330"/>
      <c r="K30" s="326"/>
    </row>
    <row r="31" ht="15" customHeight="1">
      <c r="B31" s="329"/>
      <c r="C31" s="330"/>
      <c r="D31" s="328" t="s">
        <v>620</v>
      </c>
      <c r="E31" s="328"/>
      <c r="F31" s="328"/>
      <c r="G31" s="328"/>
      <c r="H31" s="328"/>
      <c r="I31" s="328"/>
      <c r="J31" s="328"/>
      <c r="K31" s="326"/>
    </row>
    <row r="32" ht="15" customHeight="1">
      <c r="B32" s="329"/>
      <c r="C32" s="330"/>
      <c r="D32" s="328" t="s">
        <v>621</v>
      </c>
      <c r="E32" s="328"/>
      <c r="F32" s="328"/>
      <c r="G32" s="328"/>
      <c r="H32" s="328"/>
      <c r="I32" s="328"/>
      <c r="J32" s="328"/>
      <c r="K32" s="326"/>
    </row>
    <row r="33" ht="15" customHeight="1">
      <c r="B33" s="329"/>
      <c r="C33" s="330"/>
      <c r="D33" s="328" t="s">
        <v>622</v>
      </c>
      <c r="E33" s="328"/>
      <c r="F33" s="328"/>
      <c r="G33" s="328"/>
      <c r="H33" s="328"/>
      <c r="I33" s="328"/>
      <c r="J33" s="328"/>
      <c r="K33" s="326"/>
    </row>
    <row r="34" ht="15" customHeight="1">
      <c r="B34" s="329"/>
      <c r="C34" s="330"/>
      <c r="D34" s="328"/>
      <c r="E34" s="332" t="s">
        <v>174</v>
      </c>
      <c r="F34" s="328"/>
      <c r="G34" s="328" t="s">
        <v>623</v>
      </c>
      <c r="H34" s="328"/>
      <c r="I34" s="328"/>
      <c r="J34" s="328"/>
      <c r="K34" s="326"/>
    </row>
    <row r="35" ht="30.75" customHeight="1">
      <c r="B35" s="329"/>
      <c r="C35" s="330"/>
      <c r="D35" s="328"/>
      <c r="E35" s="332" t="s">
        <v>624</v>
      </c>
      <c r="F35" s="328"/>
      <c r="G35" s="328" t="s">
        <v>625</v>
      </c>
      <c r="H35" s="328"/>
      <c r="I35" s="328"/>
      <c r="J35" s="328"/>
      <c r="K35" s="326"/>
    </row>
    <row r="36" ht="15" customHeight="1">
      <c r="B36" s="329"/>
      <c r="C36" s="330"/>
      <c r="D36" s="328"/>
      <c r="E36" s="332" t="s">
        <v>65</v>
      </c>
      <c r="F36" s="328"/>
      <c r="G36" s="328" t="s">
        <v>626</v>
      </c>
      <c r="H36" s="328"/>
      <c r="I36" s="328"/>
      <c r="J36" s="328"/>
      <c r="K36" s="326"/>
    </row>
    <row r="37" ht="15" customHeight="1">
      <c r="B37" s="329"/>
      <c r="C37" s="330"/>
      <c r="D37" s="328"/>
      <c r="E37" s="332" t="s">
        <v>175</v>
      </c>
      <c r="F37" s="328"/>
      <c r="G37" s="328" t="s">
        <v>627</v>
      </c>
      <c r="H37" s="328"/>
      <c r="I37" s="328"/>
      <c r="J37" s="328"/>
      <c r="K37" s="326"/>
    </row>
    <row r="38" ht="15" customHeight="1">
      <c r="B38" s="329"/>
      <c r="C38" s="330"/>
      <c r="D38" s="328"/>
      <c r="E38" s="332" t="s">
        <v>176</v>
      </c>
      <c r="F38" s="328"/>
      <c r="G38" s="328" t="s">
        <v>628</v>
      </c>
      <c r="H38" s="328"/>
      <c r="I38" s="328"/>
      <c r="J38" s="328"/>
      <c r="K38" s="326"/>
    </row>
    <row r="39" ht="15" customHeight="1">
      <c r="B39" s="329"/>
      <c r="C39" s="330"/>
      <c r="D39" s="328"/>
      <c r="E39" s="332" t="s">
        <v>177</v>
      </c>
      <c r="F39" s="328"/>
      <c r="G39" s="328" t="s">
        <v>629</v>
      </c>
      <c r="H39" s="328"/>
      <c r="I39" s="328"/>
      <c r="J39" s="328"/>
      <c r="K39" s="326"/>
    </row>
    <row r="40" ht="15" customHeight="1">
      <c r="B40" s="329"/>
      <c r="C40" s="330"/>
      <c r="D40" s="328"/>
      <c r="E40" s="332" t="s">
        <v>630</v>
      </c>
      <c r="F40" s="328"/>
      <c r="G40" s="328" t="s">
        <v>631</v>
      </c>
      <c r="H40" s="328"/>
      <c r="I40" s="328"/>
      <c r="J40" s="328"/>
      <c r="K40" s="326"/>
    </row>
    <row r="41" ht="15" customHeight="1">
      <c r="B41" s="329"/>
      <c r="C41" s="330"/>
      <c r="D41" s="328"/>
      <c r="E41" s="332"/>
      <c r="F41" s="328"/>
      <c r="G41" s="328" t="s">
        <v>632</v>
      </c>
      <c r="H41" s="328"/>
      <c r="I41" s="328"/>
      <c r="J41" s="328"/>
      <c r="K41" s="326"/>
    </row>
    <row r="42" ht="15" customHeight="1">
      <c r="B42" s="329"/>
      <c r="C42" s="330"/>
      <c r="D42" s="328"/>
      <c r="E42" s="332" t="s">
        <v>633</v>
      </c>
      <c r="F42" s="328"/>
      <c r="G42" s="328" t="s">
        <v>634</v>
      </c>
      <c r="H42" s="328"/>
      <c r="I42" s="328"/>
      <c r="J42" s="328"/>
      <c r="K42" s="326"/>
    </row>
    <row r="43" ht="15" customHeight="1">
      <c r="B43" s="329"/>
      <c r="C43" s="330"/>
      <c r="D43" s="328"/>
      <c r="E43" s="332" t="s">
        <v>179</v>
      </c>
      <c r="F43" s="328"/>
      <c r="G43" s="328" t="s">
        <v>635</v>
      </c>
      <c r="H43" s="328"/>
      <c r="I43" s="328"/>
      <c r="J43" s="328"/>
      <c r="K43" s="326"/>
    </row>
    <row r="44" ht="12.75" customHeight="1">
      <c r="B44" s="329"/>
      <c r="C44" s="330"/>
      <c r="D44" s="328"/>
      <c r="E44" s="328"/>
      <c r="F44" s="328"/>
      <c r="G44" s="328"/>
      <c r="H44" s="328"/>
      <c r="I44" s="328"/>
      <c r="J44" s="328"/>
      <c r="K44" s="326"/>
    </row>
    <row r="45" ht="15" customHeight="1">
      <c r="B45" s="329"/>
      <c r="C45" s="330"/>
      <c r="D45" s="328" t="s">
        <v>636</v>
      </c>
      <c r="E45" s="328"/>
      <c r="F45" s="328"/>
      <c r="G45" s="328"/>
      <c r="H45" s="328"/>
      <c r="I45" s="328"/>
      <c r="J45" s="328"/>
      <c r="K45" s="326"/>
    </row>
    <row r="46" ht="15" customHeight="1">
      <c r="B46" s="329"/>
      <c r="C46" s="330"/>
      <c r="D46" s="330"/>
      <c r="E46" s="328" t="s">
        <v>637</v>
      </c>
      <c r="F46" s="328"/>
      <c r="G46" s="328"/>
      <c r="H46" s="328"/>
      <c r="I46" s="328"/>
      <c r="J46" s="328"/>
      <c r="K46" s="326"/>
    </row>
    <row r="47" ht="15" customHeight="1">
      <c r="B47" s="329"/>
      <c r="C47" s="330"/>
      <c r="D47" s="330"/>
      <c r="E47" s="328" t="s">
        <v>638</v>
      </c>
      <c r="F47" s="328"/>
      <c r="G47" s="328"/>
      <c r="H47" s="328"/>
      <c r="I47" s="328"/>
      <c r="J47" s="328"/>
      <c r="K47" s="326"/>
    </row>
    <row r="48" ht="15" customHeight="1">
      <c r="B48" s="329"/>
      <c r="C48" s="330"/>
      <c r="D48" s="330"/>
      <c r="E48" s="328" t="s">
        <v>639</v>
      </c>
      <c r="F48" s="328"/>
      <c r="G48" s="328"/>
      <c r="H48" s="328"/>
      <c r="I48" s="328"/>
      <c r="J48" s="328"/>
      <c r="K48" s="326"/>
    </row>
    <row r="49" ht="15" customHeight="1">
      <c r="B49" s="329"/>
      <c r="C49" s="330"/>
      <c r="D49" s="328" t="s">
        <v>640</v>
      </c>
      <c r="E49" s="328"/>
      <c r="F49" s="328"/>
      <c r="G49" s="328"/>
      <c r="H49" s="328"/>
      <c r="I49" s="328"/>
      <c r="J49" s="328"/>
      <c r="K49" s="326"/>
    </row>
    <row r="50" ht="25.5" customHeight="1">
      <c r="B50" s="324"/>
      <c r="C50" s="325" t="s">
        <v>641</v>
      </c>
      <c r="D50" s="325"/>
      <c r="E50" s="325"/>
      <c r="F50" s="325"/>
      <c r="G50" s="325"/>
      <c r="H50" s="325"/>
      <c r="I50" s="325"/>
      <c r="J50" s="325"/>
      <c r="K50" s="326"/>
    </row>
    <row r="51" ht="5.25" customHeight="1">
      <c r="B51" s="324"/>
      <c r="C51" s="327"/>
      <c r="D51" s="327"/>
      <c r="E51" s="327"/>
      <c r="F51" s="327"/>
      <c r="G51" s="327"/>
      <c r="H51" s="327"/>
      <c r="I51" s="327"/>
      <c r="J51" s="327"/>
      <c r="K51" s="326"/>
    </row>
    <row r="52" ht="15" customHeight="1">
      <c r="B52" s="324"/>
      <c r="C52" s="328" t="s">
        <v>642</v>
      </c>
      <c r="D52" s="328"/>
      <c r="E52" s="328"/>
      <c r="F52" s="328"/>
      <c r="G52" s="328"/>
      <c r="H52" s="328"/>
      <c r="I52" s="328"/>
      <c r="J52" s="328"/>
      <c r="K52" s="326"/>
    </row>
    <row r="53" ht="15" customHeight="1">
      <c r="B53" s="324"/>
      <c r="C53" s="328" t="s">
        <v>643</v>
      </c>
      <c r="D53" s="328"/>
      <c r="E53" s="328"/>
      <c r="F53" s="328"/>
      <c r="G53" s="328"/>
      <c r="H53" s="328"/>
      <c r="I53" s="328"/>
      <c r="J53" s="328"/>
      <c r="K53" s="326"/>
    </row>
    <row r="54" ht="12.75" customHeight="1">
      <c r="B54" s="324"/>
      <c r="C54" s="328"/>
      <c r="D54" s="328"/>
      <c r="E54" s="328"/>
      <c r="F54" s="328"/>
      <c r="G54" s="328"/>
      <c r="H54" s="328"/>
      <c r="I54" s="328"/>
      <c r="J54" s="328"/>
      <c r="K54" s="326"/>
    </row>
    <row r="55" ht="15" customHeight="1">
      <c r="B55" s="324"/>
      <c r="C55" s="328" t="s">
        <v>644</v>
      </c>
      <c r="D55" s="328"/>
      <c r="E55" s="328"/>
      <c r="F55" s="328"/>
      <c r="G55" s="328"/>
      <c r="H55" s="328"/>
      <c r="I55" s="328"/>
      <c r="J55" s="328"/>
      <c r="K55" s="326"/>
    </row>
    <row r="56" ht="15" customHeight="1">
      <c r="B56" s="324"/>
      <c r="C56" s="330"/>
      <c r="D56" s="328" t="s">
        <v>645</v>
      </c>
      <c r="E56" s="328"/>
      <c r="F56" s="328"/>
      <c r="G56" s="328"/>
      <c r="H56" s="328"/>
      <c r="I56" s="328"/>
      <c r="J56" s="328"/>
      <c r="K56" s="326"/>
    </row>
    <row r="57" ht="15" customHeight="1">
      <c r="B57" s="324"/>
      <c r="C57" s="330"/>
      <c r="D57" s="328" t="s">
        <v>646</v>
      </c>
      <c r="E57" s="328"/>
      <c r="F57" s="328"/>
      <c r="G57" s="328"/>
      <c r="H57" s="328"/>
      <c r="I57" s="328"/>
      <c r="J57" s="328"/>
      <c r="K57" s="326"/>
    </row>
    <row r="58" ht="15" customHeight="1">
      <c r="B58" s="324"/>
      <c r="C58" s="330"/>
      <c r="D58" s="328" t="s">
        <v>647</v>
      </c>
      <c r="E58" s="328"/>
      <c r="F58" s="328"/>
      <c r="G58" s="328"/>
      <c r="H58" s="328"/>
      <c r="I58" s="328"/>
      <c r="J58" s="328"/>
      <c r="K58" s="326"/>
    </row>
    <row r="59" ht="15" customHeight="1">
      <c r="B59" s="324"/>
      <c r="C59" s="330"/>
      <c r="D59" s="328" t="s">
        <v>648</v>
      </c>
      <c r="E59" s="328"/>
      <c r="F59" s="328"/>
      <c r="G59" s="328"/>
      <c r="H59" s="328"/>
      <c r="I59" s="328"/>
      <c r="J59" s="328"/>
      <c r="K59" s="326"/>
    </row>
    <row r="60" ht="15" customHeight="1">
      <c r="B60" s="324"/>
      <c r="C60" s="330"/>
      <c r="D60" s="333" t="s">
        <v>649</v>
      </c>
      <c r="E60" s="333"/>
      <c r="F60" s="333"/>
      <c r="G60" s="333"/>
      <c r="H60" s="333"/>
      <c r="I60" s="333"/>
      <c r="J60" s="333"/>
      <c r="K60" s="326"/>
    </row>
    <row r="61" ht="15" customHeight="1">
      <c r="B61" s="324"/>
      <c r="C61" s="330"/>
      <c r="D61" s="328" t="s">
        <v>650</v>
      </c>
      <c r="E61" s="328"/>
      <c r="F61" s="328"/>
      <c r="G61" s="328"/>
      <c r="H61" s="328"/>
      <c r="I61" s="328"/>
      <c r="J61" s="328"/>
      <c r="K61" s="326"/>
    </row>
    <row r="62" ht="12.75" customHeight="1">
      <c r="B62" s="324"/>
      <c r="C62" s="330"/>
      <c r="D62" s="330"/>
      <c r="E62" s="334"/>
      <c r="F62" s="330"/>
      <c r="G62" s="330"/>
      <c r="H62" s="330"/>
      <c r="I62" s="330"/>
      <c r="J62" s="330"/>
      <c r="K62" s="326"/>
    </row>
    <row r="63" ht="15" customHeight="1">
      <c r="B63" s="324"/>
      <c r="C63" s="330"/>
      <c r="D63" s="328" t="s">
        <v>651</v>
      </c>
      <c r="E63" s="328"/>
      <c r="F63" s="328"/>
      <c r="G63" s="328"/>
      <c r="H63" s="328"/>
      <c r="I63" s="328"/>
      <c r="J63" s="328"/>
      <c r="K63" s="326"/>
    </row>
    <row r="64" ht="15" customHeight="1">
      <c r="B64" s="324"/>
      <c r="C64" s="330"/>
      <c r="D64" s="333" t="s">
        <v>652</v>
      </c>
      <c r="E64" s="333"/>
      <c r="F64" s="333"/>
      <c r="G64" s="333"/>
      <c r="H64" s="333"/>
      <c r="I64" s="333"/>
      <c r="J64" s="333"/>
      <c r="K64" s="326"/>
    </row>
    <row r="65" ht="15" customHeight="1">
      <c r="B65" s="324"/>
      <c r="C65" s="330"/>
      <c r="D65" s="328" t="s">
        <v>653</v>
      </c>
      <c r="E65" s="328"/>
      <c r="F65" s="328"/>
      <c r="G65" s="328"/>
      <c r="H65" s="328"/>
      <c r="I65" s="328"/>
      <c r="J65" s="328"/>
      <c r="K65" s="326"/>
    </row>
    <row r="66" ht="15" customHeight="1">
      <c r="B66" s="324"/>
      <c r="C66" s="330"/>
      <c r="D66" s="328" t="s">
        <v>654</v>
      </c>
      <c r="E66" s="328"/>
      <c r="F66" s="328"/>
      <c r="G66" s="328"/>
      <c r="H66" s="328"/>
      <c r="I66" s="328"/>
      <c r="J66" s="328"/>
      <c r="K66" s="326"/>
    </row>
    <row r="67" ht="15" customHeight="1">
      <c r="B67" s="324"/>
      <c r="C67" s="330"/>
      <c r="D67" s="328" t="s">
        <v>655</v>
      </c>
      <c r="E67" s="328"/>
      <c r="F67" s="328"/>
      <c r="G67" s="328"/>
      <c r="H67" s="328"/>
      <c r="I67" s="328"/>
      <c r="J67" s="328"/>
      <c r="K67" s="326"/>
    </row>
    <row r="68" ht="15" customHeight="1">
      <c r="B68" s="324"/>
      <c r="C68" s="330"/>
      <c r="D68" s="328" t="s">
        <v>656</v>
      </c>
      <c r="E68" s="328"/>
      <c r="F68" s="328"/>
      <c r="G68" s="328"/>
      <c r="H68" s="328"/>
      <c r="I68" s="328"/>
      <c r="J68" s="328"/>
      <c r="K68" s="326"/>
    </row>
    <row r="69" ht="12.75" customHeight="1">
      <c r="B69" s="335"/>
      <c r="C69" s="336"/>
      <c r="D69" s="336"/>
      <c r="E69" s="336"/>
      <c r="F69" s="336"/>
      <c r="G69" s="336"/>
      <c r="H69" s="336"/>
      <c r="I69" s="336"/>
      <c r="J69" s="336"/>
      <c r="K69" s="337"/>
    </row>
    <row r="70" ht="18.75" customHeight="1">
      <c r="B70" s="338"/>
      <c r="C70" s="338"/>
      <c r="D70" s="338"/>
      <c r="E70" s="338"/>
      <c r="F70" s="338"/>
      <c r="G70" s="338"/>
      <c r="H70" s="338"/>
      <c r="I70" s="338"/>
      <c r="J70" s="338"/>
      <c r="K70" s="339"/>
    </row>
    <row r="71" ht="18.75" customHeight="1">
      <c r="B71" s="339"/>
      <c r="C71" s="339"/>
      <c r="D71" s="339"/>
      <c r="E71" s="339"/>
      <c r="F71" s="339"/>
      <c r="G71" s="339"/>
      <c r="H71" s="339"/>
      <c r="I71" s="339"/>
      <c r="J71" s="339"/>
      <c r="K71" s="339"/>
    </row>
    <row r="72" ht="7.5" customHeight="1">
      <c r="B72" s="340"/>
      <c r="C72" s="341"/>
      <c r="D72" s="341"/>
      <c r="E72" s="341"/>
      <c r="F72" s="341"/>
      <c r="G72" s="341"/>
      <c r="H72" s="341"/>
      <c r="I72" s="341"/>
      <c r="J72" s="341"/>
      <c r="K72" s="342"/>
    </row>
    <row r="73" ht="45" customHeight="1">
      <c r="B73" s="343"/>
      <c r="C73" s="344" t="s">
        <v>657</v>
      </c>
      <c r="D73" s="344"/>
      <c r="E73" s="344"/>
      <c r="F73" s="344"/>
      <c r="G73" s="344"/>
      <c r="H73" s="344"/>
      <c r="I73" s="344"/>
      <c r="J73" s="344"/>
      <c r="K73" s="345"/>
    </row>
    <row r="74" ht="17.25" customHeight="1">
      <c r="B74" s="343"/>
      <c r="C74" s="346" t="s">
        <v>658</v>
      </c>
      <c r="D74" s="346"/>
      <c r="E74" s="346"/>
      <c r="F74" s="346" t="s">
        <v>659</v>
      </c>
      <c r="G74" s="347"/>
      <c r="H74" s="346" t="s">
        <v>175</v>
      </c>
      <c r="I74" s="346" t="s">
        <v>69</v>
      </c>
      <c r="J74" s="346" t="s">
        <v>660</v>
      </c>
      <c r="K74" s="345"/>
    </row>
    <row r="75" ht="17.25" customHeight="1">
      <c r="B75" s="343"/>
      <c r="C75" s="348" t="s">
        <v>661</v>
      </c>
      <c r="D75" s="348"/>
      <c r="E75" s="348"/>
      <c r="F75" s="349" t="s">
        <v>662</v>
      </c>
      <c r="G75" s="350"/>
      <c r="H75" s="348"/>
      <c r="I75" s="348"/>
      <c r="J75" s="348" t="s">
        <v>663</v>
      </c>
      <c r="K75" s="345"/>
    </row>
    <row r="76" ht="5.25" customHeight="1">
      <c r="B76" s="343"/>
      <c r="C76" s="351"/>
      <c r="D76" s="351"/>
      <c r="E76" s="351"/>
      <c r="F76" s="351"/>
      <c r="G76" s="352"/>
      <c r="H76" s="351"/>
      <c r="I76" s="351"/>
      <c r="J76" s="351"/>
      <c r="K76" s="345"/>
    </row>
    <row r="77" ht="15" customHeight="1">
      <c r="B77" s="343"/>
      <c r="C77" s="332" t="s">
        <v>65</v>
      </c>
      <c r="D77" s="351"/>
      <c r="E77" s="351"/>
      <c r="F77" s="353" t="s">
        <v>664</v>
      </c>
      <c r="G77" s="352"/>
      <c r="H77" s="332" t="s">
        <v>665</v>
      </c>
      <c r="I77" s="332" t="s">
        <v>666</v>
      </c>
      <c r="J77" s="332">
        <v>20</v>
      </c>
      <c r="K77" s="345"/>
    </row>
    <row r="78" ht="15" customHeight="1">
      <c r="B78" s="343"/>
      <c r="C78" s="332" t="s">
        <v>667</v>
      </c>
      <c r="D78" s="332"/>
      <c r="E78" s="332"/>
      <c r="F78" s="353" t="s">
        <v>664</v>
      </c>
      <c r="G78" s="352"/>
      <c r="H78" s="332" t="s">
        <v>668</v>
      </c>
      <c r="I78" s="332" t="s">
        <v>666</v>
      </c>
      <c r="J78" s="332">
        <v>120</v>
      </c>
      <c r="K78" s="345"/>
    </row>
    <row r="79" ht="15" customHeight="1">
      <c r="B79" s="354"/>
      <c r="C79" s="332" t="s">
        <v>669</v>
      </c>
      <c r="D79" s="332"/>
      <c r="E79" s="332"/>
      <c r="F79" s="353" t="s">
        <v>670</v>
      </c>
      <c r="G79" s="352"/>
      <c r="H79" s="332" t="s">
        <v>671</v>
      </c>
      <c r="I79" s="332" t="s">
        <v>666</v>
      </c>
      <c r="J79" s="332">
        <v>50</v>
      </c>
      <c r="K79" s="345"/>
    </row>
    <row r="80" ht="15" customHeight="1">
      <c r="B80" s="354"/>
      <c r="C80" s="332" t="s">
        <v>672</v>
      </c>
      <c r="D80" s="332"/>
      <c r="E80" s="332"/>
      <c r="F80" s="353" t="s">
        <v>664</v>
      </c>
      <c r="G80" s="352"/>
      <c r="H80" s="332" t="s">
        <v>673</v>
      </c>
      <c r="I80" s="332" t="s">
        <v>674</v>
      </c>
      <c r="J80" s="332"/>
      <c r="K80" s="345"/>
    </row>
    <row r="81" ht="15" customHeight="1">
      <c r="B81" s="354"/>
      <c r="C81" s="355" t="s">
        <v>675</v>
      </c>
      <c r="D81" s="355"/>
      <c r="E81" s="355"/>
      <c r="F81" s="356" t="s">
        <v>670</v>
      </c>
      <c r="G81" s="355"/>
      <c r="H81" s="355" t="s">
        <v>676</v>
      </c>
      <c r="I81" s="355" t="s">
        <v>666</v>
      </c>
      <c r="J81" s="355">
        <v>15</v>
      </c>
      <c r="K81" s="345"/>
    </row>
    <row r="82" ht="15" customHeight="1">
      <c r="B82" s="354"/>
      <c r="C82" s="355" t="s">
        <v>677</v>
      </c>
      <c r="D82" s="355"/>
      <c r="E82" s="355"/>
      <c r="F82" s="356" t="s">
        <v>670</v>
      </c>
      <c r="G82" s="355"/>
      <c r="H82" s="355" t="s">
        <v>678</v>
      </c>
      <c r="I82" s="355" t="s">
        <v>666</v>
      </c>
      <c r="J82" s="355">
        <v>15</v>
      </c>
      <c r="K82" s="345"/>
    </row>
    <row r="83" ht="15" customHeight="1">
      <c r="B83" s="354"/>
      <c r="C83" s="355" t="s">
        <v>679</v>
      </c>
      <c r="D83" s="355"/>
      <c r="E83" s="355"/>
      <c r="F83" s="356" t="s">
        <v>670</v>
      </c>
      <c r="G83" s="355"/>
      <c r="H83" s="355" t="s">
        <v>680</v>
      </c>
      <c r="I83" s="355" t="s">
        <v>666</v>
      </c>
      <c r="J83" s="355">
        <v>20</v>
      </c>
      <c r="K83" s="345"/>
    </row>
    <row r="84" ht="15" customHeight="1">
      <c r="B84" s="354"/>
      <c r="C84" s="355" t="s">
        <v>681</v>
      </c>
      <c r="D84" s="355"/>
      <c r="E84" s="355"/>
      <c r="F84" s="356" t="s">
        <v>670</v>
      </c>
      <c r="G84" s="355"/>
      <c r="H84" s="355" t="s">
        <v>682</v>
      </c>
      <c r="I84" s="355" t="s">
        <v>666</v>
      </c>
      <c r="J84" s="355">
        <v>20</v>
      </c>
      <c r="K84" s="345"/>
    </row>
    <row r="85" ht="15" customHeight="1">
      <c r="B85" s="354"/>
      <c r="C85" s="332" t="s">
        <v>683</v>
      </c>
      <c r="D85" s="332"/>
      <c r="E85" s="332"/>
      <c r="F85" s="353" t="s">
        <v>670</v>
      </c>
      <c r="G85" s="352"/>
      <c r="H85" s="332" t="s">
        <v>684</v>
      </c>
      <c r="I85" s="332" t="s">
        <v>666</v>
      </c>
      <c r="J85" s="332">
        <v>50</v>
      </c>
      <c r="K85" s="345"/>
    </row>
    <row r="86" ht="15" customHeight="1">
      <c r="B86" s="354"/>
      <c r="C86" s="332" t="s">
        <v>685</v>
      </c>
      <c r="D86" s="332"/>
      <c r="E86" s="332"/>
      <c r="F86" s="353" t="s">
        <v>670</v>
      </c>
      <c r="G86" s="352"/>
      <c r="H86" s="332" t="s">
        <v>686</v>
      </c>
      <c r="I86" s="332" t="s">
        <v>666</v>
      </c>
      <c r="J86" s="332">
        <v>20</v>
      </c>
      <c r="K86" s="345"/>
    </row>
    <row r="87" ht="15" customHeight="1">
      <c r="B87" s="354"/>
      <c r="C87" s="332" t="s">
        <v>687</v>
      </c>
      <c r="D87" s="332"/>
      <c r="E87" s="332"/>
      <c r="F87" s="353" t="s">
        <v>670</v>
      </c>
      <c r="G87" s="352"/>
      <c r="H87" s="332" t="s">
        <v>688</v>
      </c>
      <c r="I87" s="332" t="s">
        <v>666</v>
      </c>
      <c r="J87" s="332">
        <v>20</v>
      </c>
      <c r="K87" s="345"/>
    </row>
    <row r="88" ht="15" customHeight="1">
      <c r="B88" s="354"/>
      <c r="C88" s="332" t="s">
        <v>689</v>
      </c>
      <c r="D88" s="332"/>
      <c r="E88" s="332"/>
      <c r="F88" s="353" t="s">
        <v>670</v>
      </c>
      <c r="G88" s="352"/>
      <c r="H88" s="332" t="s">
        <v>690</v>
      </c>
      <c r="I88" s="332" t="s">
        <v>666</v>
      </c>
      <c r="J88" s="332">
        <v>50</v>
      </c>
      <c r="K88" s="345"/>
    </row>
    <row r="89" ht="15" customHeight="1">
      <c r="B89" s="354"/>
      <c r="C89" s="332" t="s">
        <v>691</v>
      </c>
      <c r="D89" s="332"/>
      <c r="E89" s="332"/>
      <c r="F89" s="353" t="s">
        <v>670</v>
      </c>
      <c r="G89" s="352"/>
      <c r="H89" s="332" t="s">
        <v>691</v>
      </c>
      <c r="I89" s="332" t="s">
        <v>666</v>
      </c>
      <c r="J89" s="332">
        <v>50</v>
      </c>
      <c r="K89" s="345"/>
    </row>
    <row r="90" ht="15" customHeight="1">
      <c r="B90" s="354"/>
      <c r="C90" s="332" t="s">
        <v>180</v>
      </c>
      <c r="D90" s="332"/>
      <c r="E90" s="332"/>
      <c r="F90" s="353" t="s">
        <v>670</v>
      </c>
      <c r="G90" s="352"/>
      <c r="H90" s="332" t="s">
        <v>692</v>
      </c>
      <c r="I90" s="332" t="s">
        <v>666</v>
      </c>
      <c r="J90" s="332">
        <v>255</v>
      </c>
      <c r="K90" s="345"/>
    </row>
    <row r="91" ht="15" customHeight="1">
      <c r="B91" s="354"/>
      <c r="C91" s="332" t="s">
        <v>693</v>
      </c>
      <c r="D91" s="332"/>
      <c r="E91" s="332"/>
      <c r="F91" s="353" t="s">
        <v>664</v>
      </c>
      <c r="G91" s="352"/>
      <c r="H91" s="332" t="s">
        <v>694</v>
      </c>
      <c r="I91" s="332" t="s">
        <v>695</v>
      </c>
      <c r="J91" s="332"/>
      <c r="K91" s="345"/>
    </row>
    <row r="92" ht="15" customHeight="1">
      <c r="B92" s="354"/>
      <c r="C92" s="332" t="s">
        <v>696</v>
      </c>
      <c r="D92" s="332"/>
      <c r="E92" s="332"/>
      <c r="F92" s="353" t="s">
        <v>664</v>
      </c>
      <c r="G92" s="352"/>
      <c r="H92" s="332" t="s">
        <v>697</v>
      </c>
      <c r="I92" s="332" t="s">
        <v>698</v>
      </c>
      <c r="J92" s="332"/>
      <c r="K92" s="345"/>
    </row>
    <row r="93" ht="15" customHeight="1">
      <c r="B93" s="354"/>
      <c r="C93" s="332" t="s">
        <v>699</v>
      </c>
      <c r="D93" s="332"/>
      <c r="E93" s="332"/>
      <c r="F93" s="353" t="s">
        <v>664</v>
      </c>
      <c r="G93" s="352"/>
      <c r="H93" s="332" t="s">
        <v>699</v>
      </c>
      <c r="I93" s="332" t="s">
        <v>698</v>
      </c>
      <c r="J93" s="332"/>
      <c r="K93" s="345"/>
    </row>
    <row r="94" ht="15" customHeight="1">
      <c r="B94" s="354"/>
      <c r="C94" s="332" t="s">
        <v>50</v>
      </c>
      <c r="D94" s="332"/>
      <c r="E94" s="332"/>
      <c r="F94" s="353" t="s">
        <v>664</v>
      </c>
      <c r="G94" s="352"/>
      <c r="H94" s="332" t="s">
        <v>700</v>
      </c>
      <c r="I94" s="332" t="s">
        <v>698</v>
      </c>
      <c r="J94" s="332"/>
      <c r="K94" s="345"/>
    </row>
    <row r="95" ht="15" customHeight="1">
      <c r="B95" s="354"/>
      <c r="C95" s="332" t="s">
        <v>60</v>
      </c>
      <c r="D95" s="332"/>
      <c r="E95" s="332"/>
      <c r="F95" s="353" t="s">
        <v>664</v>
      </c>
      <c r="G95" s="352"/>
      <c r="H95" s="332" t="s">
        <v>701</v>
      </c>
      <c r="I95" s="332" t="s">
        <v>698</v>
      </c>
      <c r="J95" s="332"/>
      <c r="K95" s="345"/>
    </row>
    <row r="96" ht="15" customHeight="1">
      <c r="B96" s="357"/>
      <c r="C96" s="358"/>
      <c r="D96" s="358"/>
      <c r="E96" s="358"/>
      <c r="F96" s="358"/>
      <c r="G96" s="358"/>
      <c r="H96" s="358"/>
      <c r="I96" s="358"/>
      <c r="J96" s="358"/>
      <c r="K96" s="359"/>
    </row>
    <row r="97" ht="18.75" customHeight="1">
      <c r="B97" s="360"/>
      <c r="C97" s="361"/>
      <c r="D97" s="361"/>
      <c r="E97" s="361"/>
      <c r="F97" s="361"/>
      <c r="G97" s="361"/>
      <c r="H97" s="361"/>
      <c r="I97" s="361"/>
      <c r="J97" s="361"/>
      <c r="K97" s="360"/>
    </row>
    <row r="98" ht="18.75" customHeight="1">
      <c r="B98" s="339"/>
      <c r="C98" s="339"/>
      <c r="D98" s="339"/>
      <c r="E98" s="339"/>
      <c r="F98" s="339"/>
      <c r="G98" s="339"/>
      <c r="H98" s="339"/>
      <c r="I98" s="339"/>
      <c r="J98" s="339"/>
      <c r="K98" s="339"/>
    </row>
    <row r="99" ht="7.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2"/>
    </row>
    <row r="100" ht="45" customHeight="1">
      <c r="B100" s="343"/>
      <c r="C100" s="344" t="s">
        <v>702</v>
      </c>
      <c r="D100" s="344"/>
      <c r="E100" s="344"/>
      <c r="F100" s="344"/>
      <c r="G100" s="344"/>
      <c r="H100" s="344"/>
      <c r="I100" s="344"/>
      <c r="J100" s="344"/>
      <c r="K100" s="345"/>
    </row>
    <row r="101" ht="17.25" customHeight="1">
      <c r="B101" s="343"/>
      <c r="C101" s="346" t="s">
        <v>658</v>
      </c>
      <c r="D101" s="346"/>
      <c r="E101" s="346"/>
      <c r="F101" s="346" t="s">
        <v>659</v>
      </c>
      <c r="G101" s="347"/>
      <c r="H101" s="346" t="s">
        <v>175</v>
      </c>
      <c r="I101" s="346" t="s">
        <v>69</v>
      </c>
      <c r="J101" s="346" t="s">
        <v>660</v>
      </c>
      <c r="K101" s="345"/>
    </row>
    <row r="102" ht="17.25" customHeight="1">
      <c r="B102" s="343"/>
      <c r="C102" s="348" t="s">
        <v>661</v>
      </c>
      <c r="D102" s="348"/>
      <c r="E102" s="348"/>
      <c r="F102" s="349" t="s">
        <v>662</v>
      </c>
      <c r="G102" s="350"/>
      <c r="H102" s="348"/>
      <c r="I102" s="348"/>
      <c r="J102" s="348" t="s">
        <v>663</v>
      </c>
      <c r="K102" s="345"/>
    </row>
    <row r="103" ht="5.25" customHeight="1">
      <c r="B103" s="343"/>
      <c r="C103" s="346"/>
      <c r="D103" s="346"/>
      <c r="E103" s="346"/>
      <c r="F103" s="346"/>
      <c r="G103" s="362"/>
      <c r="H103" s="346"/>
      <c r="I103" s="346"/>
      <c r="J103" s="346"/>
      <c r="K103" s="345"/>
    </row>
    <row r="104" ht="15" customHeight="1">
      <c r="B104" s="343"/>
      <c r="C104" s="332" t="s">
        <v>65</v>
      </c>
      <c r="D104" s="351"/>
      <c r="E104" s="351"/>
      <c r="F104" s="353" t="s">
        <v>664</v>
      </c>
      <c r="G104" s="362"/>
      <c r="H104" s="332" t="s">
        <v>703</v>
      </c>
      <c r="I104" s="332" t="s">
        <v>666</v>
      </c>
      <c r="J104" s="332">
        <v>20</v>
      </c>
      <c r="K104" s="345"/>
    </row>
    <row r="105" ht="15" customHeight="1">
      <c r="B105" s="343"/>
      <c r="C105" s="332" t="s">
        <v>667</v>
      </c>
      <c r="D105" s="332"/>
      <c r="E105" s="332"/>
      <c r="F105" s="353" t="s">
        <v>664</v>
      </c>
      <c r="G105" s="332"/>
      <c r="H105" s="332" t="s">
        <v>703</v>
      </c>
      <c r="I105" s="332" t="s">
        <v>666</v>
      </c>
      <c r="J105" s="332">
        <v>120</v>
      </c>
      <c r="K105" s="345"/>
    </row>
    <row r="106" ht="15" customHeight="1">
      <c r="B106" s="354"/>
      <c r="C106" s="332" t="s">
        <v>669</v>
      </c>
      <c r="D106" s="332"/>
      <c r="E106" s="332"/>
      <c r="F106" s="353" t="s">
        <v>670</v>
      </c>
      <c r="G106" s="332"/>
      <c r="H106" s="332" t="s">
        <v>703</v>
      </c>
      <c r="I106" s="332" t="s">
        <v>666</v>
      </c>
      <c r="J106" s="332">
        <v>50</v>
      </c>
      <c r="K106" s="345"/>
    </row>
    <row r="107" ht="15" customHeight="1">
      <c r="B107" s="354"/>
      <c r="C107" s="332" t="s">
        <v>672</v>
      </c>
      <c r="D107" s="332"/>
      <c r="E107" s="332"/>
      <c r="F107" s="353" t="s">
        <v>664</v>
      </c>
      <c r="G107" s="332"/>
      <c r="H107" s="332" t="s">
        <v>703</v>
      </c>
      <c r="I107" s="332" t="s">
        <v>674</v>
      </c>
      <c r="J107" s="332"/>
      <c r="K107" s="345"/>
    </row>
    <row r="108" ht="15" customHeight="1">
      <c r="B108" s="354"/>
      <c r="C108" s="332" t="s">
        <v>683</v>
      </c>
      <c r="D108" s="332"/>
      <c r="E108" s="332"/>
      <c r="F108" s="353" t="s">
        <v>670</v>
      </c>
      <c r="G108" s="332"/>
      <c r="H108" s="332" t="s">
        <v>703</v>
      </c>
      <c r="I108" s="332" t="s">
        <v>666</v>
      </c>
      <c r="J108" s="332">
        <v>50</v>
      </c>
      <c r="K108" s="345"/>
    </row>
    <row r="109" ht="15" customHeight="1">
      <c r="B109" s="354"/>
      <c r="C109" s="332" t="s">
        <v>691</v>
      </c>
      <c r="D109" s="332"/>
      <c r="E109" s="332"/>
      <c r="F109" s="353" t="s">
        <v>670</v>
      </c>
      <c r="G109" s="332"/>
      <c r="H109" s="332" t="s">
        <v>703</v>
      </c>
      <c r="I109" s="332" t="s">
        <v>666</v>
      </c>
      <c r="J109" s="332">
        <v>50</v>
      </c>
      <c r="K109" s="345"/>
    </row>
    <row r="110" ht="15" customHeight="1">
      <c r="B110" s="354"/>
      <c r="C110" s="332" t="s">
        <v>689</v>
      </c>
      <c r="D110" s="332"/>
      <c r="E110" s="332"/>
      <c r="F110" s="353" t="s">
        <v>670</v>
      </c>
      <c r="G110" s="332"/>
      <c r="H110" s="332" t="s">
        <v>703</v>
      </c>
      <c r="I110" s="332" t="s">
        <v>666</v>
      </c>
      <c r="J110" s="332">
        <v>50</v>
      </c>
      <c r="K110" s="345"/>
    </row>
    <row r="111" ht="15" customHeight="1">
      <c r="B111" s="354"/>
      <c r="C111" s="332" t="s">
        <v>65</v>
      </c>
      <c r="D111" s="332"/>
      <c r="E111" s="332"/>
      <c r="F111" s="353" t="s">
        <v>664</v>
      </c>
      <c r="G111" s="332"/>
      <c r="H111" s="332" t="s">
        <v>704</v>
      </c>
      <c r="I111" s="332" t="s">
        <v>666</v>
      </c>
      <c r="J111" s="332">
        <v>20</v>
      </c>
      <c r="K111" s="345"/>
    </row>
    <row r="112" ht="15" customHeight="1">
      <c r="B112" s="354"/>
      <c r="C112" s="332" t="s">
        <v>705</v>
      </c>
      <c r="D112" s="332"/>
      <c r="E112" s="332"/>
      <c r="F112" s="353" t="s">
        <v>664</v>
      </c>
      <c r="G112" s="332"/>
      <c r="H112" s="332" t="s">
        <v>706</v>
      </c>
      <c r="I112" s="332" t="s">
        <v>666</v>
      </c>
      <c r="J112" s="332">
        <v>120</v>
      </c>
      <c r="K112" s="345"/>
    </row>
    <row r="113" ht="15" customHeight="1">
      <c r="B113" s="354"/>
      <c r="C113" s="332" t="s">
        <v>50</v>
      </c>
      <c r="D113" s="332"/>
      <c r="E113" s="332"/>
      <c r="F113" s="353" t="s">
        <v>664</v>
      </c>
      <c r="G113" s="332"/>
      <c r="H113" s="332" t="s">
        <v>707</v>
      </c>
      <c r="I113" s="332" t="s">
        <v>698</v>
      </c>
      <c r="J113" s="332"/>
      <c r="K113" s="345"/>
    </row>
    <row r="114" ht="15" customHeight="1">
      <c r="B114" s="354"/>
      <c r="C114" s="332" t="s">
        <v>60</v>
      </c>
      <c r="D114" s="332"/>
      <c r="E114" s="332"/>
      <c r="F114" s="353" t="s">
        <v>664</v>
      </c>
      <c r="G114" s="332"/>
      <c r="H114" s="332" t="s">
        <v>708</v>
      </c>
      <c r="I114" s="332" t="s">
        <v>698</v>
      </c>
      <c r="J114" s="332"/>
      <c r="K114" s="345"/>
    </row>
    <row r="115" ht="15" customHeight="1">
      <c r="B115" s="354"/>
      <c r="C115" s="332" t="s">
        <v>69</v>
      </c>
      <c r="D115" s="332"/>
      <c r="E115" s="332"/>
      <c r="F115" s="353" t="s">
        <v>664</v>
      </c>
      <c r="G115" s="332"/>
      <c r="H115" s="332" t="s">
        <v>709</v>
      </c>
      <c r="I115" s="332" t="s">
        <v>710</v>
      </c>
      <c r="J115" s="332"/>
      <c r="K115" s="345"/>
    </row>
    <row r="116" ht="15" customHeight="1">
      <c r="B116" s="357"/>
      <c r="C116" s="363"/>
      <c r="D116" s="363"/>
      <c r="E116" s="363"/>
      <c r="F116" s="363"/>
      <c r="G116" s="363"/>
      <c r="H116" s="363"/>
      <c r="I116" s="363"/>
      <c r="J116" s="363"/>
      <c r="K116" s="359"/>
    </row>
    <row r="117" ht="18.75" customHeight="1">
      <c r="B117" s="364"/>
      <c r="C117" s="328"/>
      <c r="D117" s="328"/>
      <c r="E117" s="328"/>
      <c r="F117" s="365"/>
      <c r="G117" s="328"/>
      <c r="H117" s="328"/>
      <c r="I117" s="328"/>
      <c r="J117" s="328"/>
      <c r="K117" s="364"/>
    </row>
    <row r="118" ht="18.75" customHeight="1">
      <c r="B118" s="339"/>
      <c r="C118" s="339"/>
      <c r="D118" s="339"/>
      <c r="E118" s="339"/>
      <c r="F118" s="339"/>
      <c r="G118" s="339"/>
      <c r="H118" s="339"/>
      <c r="I118" s="339"/>
      <c r="J118" s="339"/>
      <c r="K118" s="339"/>
    </row>
    <row r="119" ht="7.5" customHeight="1">
      <c r="B119" s="366"/>
      <c r="C119" s="367"/>
      <c r="D119" s="367"/>
      <c r="E119" s="367"/>
      <c r="F119" s="367"/>
      <c r="G119" s="367"/>
      <c r="H119" s="367"/>
      <c r="I119" s="367"/>
      <c r="J119" s="367"/>
      <c r="K119" s="368"/>
    </row>
    <row r="120" ht="45" customHeight="1">
      <c r="B120" s="369"/>
      <c r="C120" s="322" t="s">
        <v>711</v>
      </c>
      <c r="D120" s="322"/>
      <c r="E120" s="322"/>
      <c r="F120" s="322"/>
      <c r="G120" s="322"/>
      <c r="H120" s="322"/>
      <c r="I120" s="322"/>
      <c r="J120" s="322"/>
      <c r="K120" s="370"/>
    </row>
    <row r="121" ht="17.25" customHeight="1">
      <c r="B121" s="371"/>
      <c r="C121" s="346" t="s">
        <v>658</v>
      </c>
      <c r="D121" s="346"/>
      <c r="E121" s="346"/>
      <c r="F121" s="346" t="s">
        <v>659</v>
      </c>
      <c r="G121" s="347"/>
      <c r="H121" s="346" t="s">
        <v>175</v>
      </c>
      <c r="I121" s="346" t="s">
        <v>69</v>
      </c>
      <c r="J121" s="346" t="s">
        <v>660</v>
      </c>
      <c r="K121" s="372"/>
    </row>
    <row r="122" ht="17.25" customHeight="1">
      <c r="B122" s="371"/>
      <c r="C122" s="348" t="s">
        <v>661</v>
      </c>
      <c r="D122" s="348"/>
      <c r="E122" s="348"/>
      <c r="F122" s="349" t="s">
        <v>662</v>
      </c>
      <c r="G122" s="350"/>
      <c r="H122" s="348"/>
      <c r="I122" s="348"/>
      <c r="J122" s="348" t="s">
        <v>663</v>
      </c>
      <c r="K122" s="372"/>
    </row>
    <row r="123" ht="5.25" customHeight="1">
      <c r="B123" s="373"/>
      <c r="C123" s="351"/>
      <c r="D123" s="351"/>
      <c r="E123" s="351"/>
      <c r="F123" s="351"/>
      <c r="G123" s="332"/>
      <c r="H123" s="351"/>
      <c r="I123" s="351"/>
      <c r="J123" s="351"/>
      <c r="K123" s="374"/>
    </row>
    <row r="124" ht="15" customHeight="1">
      <c r="B124" s="373"/>
      <c r="C124" s="332" t="s">
        <v>667</v>
      </c>
      <c r="D124" s="351"/>
      <c r="E124" s="351"/>
      <c r="F124" s="353" t="s">
        <v>664</v>
      </c>
      <c r="G124" s="332"/>
      <c r="H124" s="332" t="s">
        <v>703</v>
      </c>
      <c r="I124" s="332" t="s">
        <v>666</v>
      </c>
      <c r="J124" s="332">
        <v>120</v>
      </c>
      <c r="K124" s="375"/>
    </row>
    <row r="125" ht="15" customHeight="1">
      <c r="B125" s="373"/>
      <c r="C125" s="332" t="s">
        <v>712</v>
      </c>
      <c r="D125" s="332"/>
      <c r="E125" s="332"/>
      <c r="F125" s="353" t="s">
        <v>664</v>
      </c>
      <c r="G125" s="332"/>
      <c r="H125" s="332" t="s">
        <v>713</v>
      </c>
      <c r="I125" s="332" t="s">
        <v>666</v>
      </c>
      <c r="J125" s="332" t="s">
        <v>714</v>
      </c>
      <c r="K125" s="375"/>
    </row>
    <row r="126" ht="15" customHeight="1">
      <c r="B126" s="373"/>
      <c r="C126" s="332" t="s">
        <v>96</v>
      </c>
      <c r="D126" s="332"/>
      <c r="E126" s="332"/>
      <c r="F126" s="353" t="s">
        <v>664</v>
      </c>
      <c r="G126" s="332"/>
      <c r="H126" s="332" t="s">
        <v>715</v>
      </c>
      <c r="I126" s="332" t="s">
        <v>666</v>
      </c>
      <c r="J126" s="332" t="s">
        <v>714</v>
      </c>
      <c r="K126" s="375"/>
    </row>
    <row r="127" ht="15" customHeight="1">
      <c r="B127" s="373"/>
      <c r="C127" s="332" t="s">
        <v>675</v>
      </c>
      <c r="D127" s="332"/>
      <c r="E127" s="332"/>
      <c r="F127" s="353" t="s">
        <v>670</v>
      </c>
      <c r="G127" s="332"/>
      <c r="H127" s="332" t="s">
        <v>676</v>
      </c>
      <c r="I127" s="332" t="s">
        <v>666</v>
      </c>
      <c r="J127" s="332">
        <v>15</v>
      </c>
      <c r="K127" s="375"/>
    </row>
    <row r="128" ht="15" customHeight="1">
      <c r="B128" s="373"/>
      <c r="C128" s="355" t="s">
        <v>677</v>
      </c>
      <c r="D128" s="355"/>
      <c r="E128" s="355"/>
      <c r="F128" s="356" t="s">
        <v>670</v>
      </c>
      <c r="G128" s="355"/>
      <c r="H128" s="355" t="s">
        <v>678</v>
      </c>
      <c r="I128" s="355" t="s">
        <v>666</v>
      </c>
      <c r="J128" s="355">
        <v>15</v>
      </c>
      <c r="K128" s="375"/>
    </row>
    <row r="129" ht="15" customHeight="1">
      <c r="B129" s="373"/>
      <c r="C129" s="355" t="s">
        <v>679</v>
      </c>
      <c r="D129" s="355"/>
      <c r="E129" s="355"/>
      <c r="F129" s="356" t="s">
        <v>670</v>
      </c>
      <c r="G129" s="355"/>
      <c r="H129" s="355" t="s">
        <v>680</v>
      </c>
      <c r="I129" s="355" t="s">
        <v>666</v>
      </c>
      <c r="J129" s="355">
        <v>20</v>
      </c>
      <c r="K129" s="375"/>
    </row>
    <row r="130" ht="15" customHeight="1">
      <c r="B130" s="373"/>
      <c r="C130" s="355" t="s">
        <v>681</v>
      </c>
      <c r="D130" s="355"/>
      <c r="E130" s="355"/>
      <c r="F130" s="356" t="s">
        <v>670</v>
      </c>
      <c r="G130" s="355"/>
      <c r="H130" s="355" t="s">
        <v>682</v>
      </c>
      <c r="I130" s="355" t="s">
        <v>666</v>
      </c>
      <c r="J130" s="355">
        <v>20</v>
      </c>
      <c r="K130" s="375"/>
    </row>
    <row r="131" ht="15" customHeight="1">
      <c r="B131" s="373"/>
      <c r="C131" s="332" t="s">
        <v>669</v>
      </c>
      <c r="D131" s="332"/>
      <c r="E131" s="332"/>
      <c r="F131" s="353" t="s">
        <v>670</v>
      </c>
      <c r="G131" s="332"/>
      <c r="H131" s="332" t="s">
        <v>703</v>
      </c>
      <c r="I131" s="332" t="s">
        <v>666</v>
      </c>
      <c r="J131" s="332">
        <v>50</v>
      </c>
      <c r="K131" s="375"/>
    </row>
    <row r="132" ht="15" customHeight="1">
      <c r="B132" s="373"/>
      <c r="C132" s="332" t="s">
        <v>683</v>
      </c>
      <c r="D132" s="332"/>
      <c r="E132" s="332"/>
      <c r="F132" s="353" t="s">
        <v>670</v>
      </c>
      <c r="G132" s="332"/>
      <c r="H132" s="332" t="s">
        <v>703</v>
      </c>
      <c r="I132" s="332" t="s">
        <v>666</v>
      </c>
      <c r="J132" s="332">
        <v>50</v>
      </c>
      <c r="K132" s="375"/>
    </row>
    <row r="133" ht="15" customHeight="1">
      <c r="B133" s="373"/>
      <c r="C133" s="332" t="s">
        <v>689</v>
      </c>
      <c r="D133" s="332"/>
      <c r="E133" s="332"/>
      <c r="F133" s="353" t="s">
        <v>670</v>
      </c>
      <c r="G133" s="332"/>
      <c r="H133" s="332" t="s">
        <v>703</v>
      </c>
      <c r="I133" s="332" t="s">
        <v>666</v>
      </c>
      <c r="J133" s="332">
        <v>50</v>
      </c>
      <c r="K133" s="375"/>
    </row>
    <row r="134" ht="15" customHeight="1">
      <c r="B134" s="373"/>
      <c r="C134" s="332" t="s">
        <v>691</v>
      </c>
      <c r="D134" s="332"/>
      <c r="E134" s="332"/>
      <c r="F134" s="353" t="s">
        <v>670</v>
      </c>
      <c r="G134" s="332"/>
      <c r="H134" s="332" t="s">
        <v>703</v>
      </c>
      <c r="I134" s="332" t="s">
        <v>666</v>
      </c>
      <c r="J134" s="332">
        <v>50</v>
      </c>
      <c r="K134" s="375"/>
    </row>
    <row r="135" ht="15" customHeight="1">
      <c r="B135" s="373"/>
      <c r="C135" s="332" t="s">
        <v>180</v>
      </c>
      <c r="D135" s="332"/>
      <c r="E135" s="332"/>
      <c r="F135" s="353" t="s">
        <v>670</v>
      </c>
      <c r="G135" s="332"/>
      <c r="H135" s="332" t="s">
        <v>716</v>
      </c>
      <c r="I135" s="332" t="s">
        <v>666</v>
      </c>
      <c r="J135" s="332">
        <v>255</v>
      </c>
      <c r="K135" s="375"/>
    </row>
    <row r="136" ht="15" customHeight="1">
      <c r="B136" s="373"/>
      <c r="C136" s="332" t="s">
        <v>693</v>
      </c>
      <c r="D136" s="332"/>
      <c r="E136" s="332"/>
      <c r="F136" s="353" t="s">
        <v>664</v>
      </c>
      <c r="G136" s="332"/>
      <c r="H136" s="332" t="s">
        <v>717</v>
      </c>
      <c r="I136" s="332" t="s">
        <v>695</v>
      </c>
      <c r="J136" s="332"/>
      <c r="K136" s="375"/>
    </row>
    <row r="137" ht="15" customHeight="1">
      <c r="B137" s="373"/>
      <c r="C137" s="332" t="s">
        <v>696</v>
      </c>
      <c r="D137" s="332"/>
      <c r="E137" s="332"/>
      <c r="F137" s="353" t="s">
        <v>664</v>
      </c>
      <c r="G137" s="332"/>
      <c r="H137" s="332" t="s">
        <v>718</v>
      </c>
      <c r="I137" s="332" t="s">
        <v>698</v>
      </c>
      <c r="J137" s="332"/>
      <c r="K137" s="375"/>
    </row>
    <row r="138" ht="15" customHeight="1">
      <c r="B138" s="373"/>
      <c r="C138" s="332" t="s">
        <v>699</v>
      </c>
      <c r="D138" s="332"/>
      <c r="E138" s="332"/>
      <c r="F138" s="353" t="s">
        <v>664</v>
      </c>
      <c r="G138" s="332"/>
      <c r="H138" s="332" t="s">
        <v>699</v>
      </c>
      <c r="I138" s="332" t="s">
        <v>698</v>
      </c>
      <c r="J138" s="332"/>
      <c r="K138" s="375"/>
    </row>
    <row r="139" ht="15" customHeight="1">
      <c r="B139" s="373"/>
      <c r="C139" s="332" t="s">
        <v>50</v>
      </c>
      <c r="D139" s="332"/>
      <c r="E139" s="332"/>
      <c r="F139" s="353" t="s">
        <v>664</v>
      </c>
      <c r="G139" s="332"/>
      <c r="H139" s="332" t="s">
        <v>719</v>
      </c>
      <c r="I139" s="332" t="s">
        <v>698</v>
      </c>
      <c r="J139" s="332"/>
      <c r="K139" s="375"/>
    </row>
    <row r="140" ht="15" customHeight="1">
      <c r="B140" s="373"/>
      <c r="C140" s="332" t="s">
        <v>720</v>
      </c>
      <c r="D140" s="332"/>
      <c r="E140" s="332"/>
      <c r="F140" s="353" t="s">
        <v>664</v>
      </c>
      <c r="G140" s="332"/>
      <c r="H140" s="332" t="s">
        <v>721</v>
      </c>
      <c r="I140" s="332" t="s">
        <v>698</v>
      </c>
      <c r="J140" s="332"/>
      <c r="K140" s="375"/>
    </row>
    <row r="141" ht="15" customHeight="1">
      <c r="B141" s="376"/>
      <c r="C141" s="377"/>
      <c r="D141" s="377"/>
      <c r="E141" s="377"/>
      <c r="F141" s="377"/>
      <c r="G141" s="377"/>
      <c r="H141" s="377"/>
      <c r="I141" s="377"/>
      <c r="J141" s="377"/>
      <c r="K141" s="378"/>
    </row>
    <row r="142" ht="18.75" customHeight="1">
      <c r="B142" s="328"/>
      <c r="C142" s="328"/>
      <c r="D142" s="328"/>
      <c r="E142" s="328"/>
      <c r="F142" s="365"/>
      <c r="G142" s="328"/>
      <c r="H142" s="328"/>
      <c r="I142" s="328"/>
      <c r="J142" s="328"/>
      <c r="K142" s="328"/>
    </row>
    <row r="143" ht="18.75" customHeight="1">
      <c r="B143" s="339"/>
      <c r="C143" s="339"/>
      <c r="D143" s="339"/>
      <c r="E143" s="339"/>
      <c r="F143" s="339"/>
      <c r="G143" s="339"/>
      <c r="H143" s="339"/>
      <c r="I143" s="339"/>
      <c r="J143" s="339"/>
      <c r="K143" s="339"/>
    </row>
    <row r="144" ht="7.5" customHeight="1">
      <c r="B144" s="340"/>
      <c r="C144" s="341"/>
      <c r="D144" s="341"/>
      <c r="E144" s="341"/>
      <c r="F144" s="341"/>
      <c r="G144" s="341"/>
      <c r="H144" s="341"/>
      <c r="I144" s="341"/>
      <c r="J144" s="341"/>
      <c r="K144" s="342"/>
    </row>
    <row r="145" ht="45" customHeight="1">
      <c r="B145" s="343"/>
      <c r="C145" s="344" t="s">
        <v>722</v>
      </c>
      <c r="D145" s="344"/>
      <c r="E145" s="344"/>
      <c r="F145" s="344"/>
      <c r="G145" s="344"/>
      <c r="H145" s="344"/>
      <c r="I145" s="344"/>
      <c r="J145" s="344"/>
      <c r="K145" s="345"/>
    </row>
    <row r="146" ht="17.25" customHeight="1">
      <c r="B146" s="343"/>
      <c r="C146" s="346" t="s">
        <v>658</v>
      </c>
      <c r="D146" s="346"/>
      <c r="E146" s="346"/>
      <c r="F146" s="346" t="s">
        <v>659</v>
      </c>
      <c r="G146" s="347"/>
      <c r="H146" s="346" t="s">
        <v>175</v>
      </c>
      <c r="I146" s="346" t="s">
        <v>69</v>
      </c>
      <c r="J146" s="346" t="s">
        <v>660</v>
      </c>
      <c r="K146" s="345"/>
    </row>
    <row r="147" ht="17.25" customHeight="1">
      <c r="B147" s="343"/>
      <c r="C147" s="348" t="s">
        <v>661</v>
      </c>
      <c r="D147" s="348"/>
      <c r="E147" s="348"/>
      <c r="F147" s="349" t="s">
        <v>662</v>
      </c>
      <c r="G147" s="350"/>
      <c r="H147" s="348"/>
      <c r="I147" s="348"/>
      <c r="J147" s="348" t="s">
        <v>663</v>
      </c>
      <c r="K147" s="345"/>
    </row>
    <row r="148" ht="5.25" customHeight="1">
      <c r="B148" s="354"/>
      <c r="C148" s="351"/>
      <c r="D148" s="351"/>
      <c r="E148" s="351"/>
      <c r="F148" s="351"/>
      <c r="G148" s="352"/>
      <c r="H148" s="351"/>
      <c r="I148" s="351"/>
      <c r="J148" s="351"/>
      <c r="K148" s="375"/>
    </row>
    <row r="149" ht="15" customHeight="1">
      <c r="B149" s="354"/>
      <c r="C149" s="379" t="s">
        <v>667</v>
      </c>
      <c r="D149" s="332"/>
      <c r="E149" s="332"/>
      <c r="F149" s="380" t="s">
        <v>664</v>
      </c>
      <c r="G149" s="332"/>
      <c r="H149" s="379" t="s">
        <v>703</v>
      </c>
      <c r="I149" s="379" t="s">
        <v>666</v>
      </c>
      <c r="J149" s="379">
        <v>120</v>
      </c>
      <c r="K149" s="375"/>
    </row>
    <row r="150" ht="15" customHeight="1">
      <c r="B150" s="354"/>
      <c r="C150" s="379" t="s">
        <v>712</v>
      </c>
      <c r="D150" s="332"/>
      <c r="E150" s="332"/>
      <c r="F150" s="380" t="s">
        <v>664</v>
      </c>
      <c r="G150" s="332"/>
      <c r="H150" s="379" t="s">
        <v>723</v>
      </c>
      <c r="I150" s="379" t="s">
        <v>666</v>
      </c>
      <c r="J150" s="379" t="s">
        <v>714</v>
      </c>
      <c r="K150" s="375"/>
    </row>
    <row r="151" ht="15" customHeight="1">
      <c r="B151" s="354"/>
      <c r="C151" s="379" t="s">
        <v>96</v>
      </c>
      <c r="D151" s="332"/>
      <c r="E151" s="332"/>
      <c r="F151" s="380" t="s">
        <v>664</v>
      </c>
      <c r="G151" s="332"/>
      <c r="H151" s="379" t="s">
        <v>724</v>
      </c>
      <c r="I151" s="379" t="s">
        <v>666</v>
      </c>
      <c r="J151" s="379" t="s">
        <v>714</v>
      </c>
      <c r="K151" s="375"/>
    </row>
    <row r="152" ht="15" customHeight="1">
      <c r="B152" s="354"/>
      <c r="C152" s="379" t="s">
        <v>669</v>
      </c>
      <c r="D152" s="332"/>
      <c r="E152" s="332"/>
      <c r="F152" s="380" t="s">
        <v>670</v>
      </c>
      <c r="G152" s="332"/>
      <c r="H152" s="379" t="s">
        <v>703</v>
      </c>
      <c r="I152" s="379" t="s">
        <v>666</v>
      </c>
      <c r="J152" s="379">
        <v>50</v>
      </c>
      <c r="K152" s="375"/>
    </row>
    <row r="153" ht="15" customHeight="1">
      <c r="B153" s="354"/>
      <c r="C153" s="379" t="s">
        <v>672</v>
      </c>
      <c r="D153" s="332"/>
      <c r="E153" s="332"/>
      <c r="F153" s="380" t="s">
        <v>664</v>
      </c>
      <c r="G153" s="332"/>
      <c r="H153" s="379" t="s">
        <v>703</v>
      </c>
      <c r="I153" s="379" t="s">
        <v>674</v>
      </c>
      <c r="J153" s="379"/>
      <c r="K153" s="375"/>
    </row>
    <row r="154" ht="15" customHeight="1">
      <c r="B154" s="354"/>
      <c r="C154" s="379" t="s">
        <v>683</v>
      </c>
      <c r="D154" s="332"/>
      <c r="E154" s="332"/>
      <c r="F154" s="380" t="s">
        <v>670</v>
      </c>
      <c r="G154" s="332"/>
      <c r="H154" s="379" t="s">
        <v>703</v>
      </c>
      <c r="I154" s="379" t="s">
        <v>666</v>
      </c>
      <c r="J154" s="379">
        <v>50</v>
      </c>
      <c r="K154" s="375"/>
    </row>
    <row r="155" ht="15" customHeight="1">
      <c r="B155" s="354"/>
      <c r="C155" s="379" t="s">
        <v>691</v>
      </c>
      <c r="D155" s="332"/>
      <c r="E155" s="332"/>
      <c r="F155" s="380" t="s">
        <v>670</v>
      </c>
      <c r="G155" s="332"/>
      <c r="H155" s="379" t="s">
        <v>703</v>
      </c>
      <c r="I155" s="379" t="s">
        <v>666</v>
      </c>
      <c r="J155" s="379">
        <v>50</v>
      </c>
      <c r="K155" s="375"/>
    </row>
    <row r="156" ht="15" customHeight="1">
      <c r="B156" s="354"/>
      <c r="C156" s="379" t="s">
        <v>689</v>
      </c>
      <c r="D156" s="332"/>
      <c r="E156" s="332"/>
      <c r="F156" s="380" t="s">
        <v>670</v>
      </c>
      <c r="G156" s="332"/>
      <c r="H156" s="379" t="s">
        <v>703</v>
      </c>
      <c r="I156" s="379" t="s">
        <v>666</v>
      </c>
      <c r="J156" s="379">
        <v>50</v>
      </c>
      <c r="K156" s="375"/>
    </row>
    <row r="157" ht="15" customHeight="1">
      <c r="B157" s="354"/>
      <c r="C157" s="379" t="s">
        <v>167</v>
      </c>
      <c r="D157" s="332"/>
      <c r="E157" s="332"/>
      <c r="F157" s="380" t="s">
        <v>664</v>
      </c>
      <c r="G157" s="332"/>
      <c r="H157" s="379" t="s">
        <v>725</v>
      </c>
      <c r="I157" s="379" t="s">
        <v>666</v>
      </c>
      <c r="J157" s="379" t="s">
        <v>726</v>
      </c>
      <c r="K157" s="375"/>
    </row>
    <row r="158" ht="15" customHeight="1">
      <c r="B158" s="354"/>
      <c r="C158" s="379" t="s">
        <v>727</v>
      </c>
      <c r="D158" s="332"/>
      <c r="E158" s="332"/>
      <c r="F158" s="380" t="s">
        <v>664</v>
      </c>
      <c r="G158" s="332"/>
      <c r="H158" s="379" t="s">
        <v>728</v>
      </c>
      <c r="I158" s="379" t="s">
        <v>698</v>
      </c>
      <c r="J158" s="379"/>
      <c r="K158" s="375"/>
    </row>
    <row r="159" ht="15" customHeight="1">
      <c r="B159" s="381"/>
      <c r="C159" s="363"/>
      <c r="D159" s="363"/>
      <c r="E159" s="363"/>
      <c r="F159" s="363"/>
      <c r="G159" s="363"/>
      <c r="H159" s="363"/>
      <c r="I159" s="363"/>
      <c r="J159" s="363"/>
      <c r="K159" s="382"/>
    </row>
    <row r="160" ht="18.75" customHeight="1">
      <c r="B160" s="328"/>
      <c r="C160" s="332"/>
      <c r="D160" s="332"/>
      <c r="E160" s="332"/>
      <c r="F160" s="353"/>
      <c r="G160" s="332"/>
      <c r="H160" s="332"/>
      <c r="I160" s="332"/>
      <c r="J160" s="332"/>
      <c r="K160" s="328"/>
    </row>
    <row r="161" ht="18.75" customHeight="1">
      <c r="B161" s="328"/>
      <c r="C161" s="332"/>
      <c r="D161" s="332"/>
      <c r="E161" s="332"/>
      <c r="F161" s="353"/>
      <c r="G161" s="332"/>
      <c r="H161" s="332"/>
      <c r="I161" s="332"/>
      <c r="J161" s="332"/>
      <c r="K161" s="328"/>
    </row>
    <row r="162" ht="18.75" customHeight="1">
      <c r="B162" s="328"/>
      <c r="C162" s="332"/>
      <c r="D162" s="332"/>
      <c r="E162" s="332"/>
      <c r="F162" s="353"/>
      <c r="G162" s="332"/>
      <c r="H162" s="332"/>
      <c r="I162" s="332"/>
      <c r="J162" s="332"/>
      <c r="K162" s="328"/>
    </row>
    <row r="163" ht="18.75" customHeight="1">
      <c r="B163" s="328"/>
      <c r="C163" s="332"/>
      <c r="D163" s="332"/>
      <c r="E163" s="332"/>
      <c r="F163" s="353"/>
      <c r="G163" s="332"/>
      <c r="H163" s="332"/>
      <c r="I163" s="332"/>
      <c r="J163" s="332"/>
      <c r="K163" s="328"/>
    </row>
    <row r="164" ht="18.75" customHeight="1">
      <c r="B164" s="328"/>
      <c r="C164" s="332"/>
      <c r="D164" s="332"/>
      <c r="E164" s="332"/>
      <c r="F164" s="353"/>
      <c r="G164" s="332"/>
      <c r="H164" s="332"/>
      <c r="I164" s="332"/>
      <c r="J164" s="332"/>
      <c r="K164" s="328"/>
    </row>
    <row r="165" ht="18.75" customHeight="1">
      <c r="B165" s="328"/>
      <c r="C165" s="332"/>
      <c r="D165" s="332"/>
      <c r="E165" s="332"/>
      <c r="F165" s="353"/>
      <c r="G165" s="332"/>
      <c r="H165" s="332"/>
      <c r="I165" s="332"/>
      <c r="J165" s="332"/>
      <c r="K165" s="328"/>
    </row>
    <row r="166" ht="18.75" customHeight="1">
      <c r="B166" s="328"/>
      <c r="C166" s="332"/>
      <c r="D166" s="332"/>
      <c r="E166" s="332"/>
      <c r="F166" s="353"/>
      <c r="G166" s="332"/>
      <c r="H166" s="332"/>
      <c r="I166" s="332"/>
      <c r="J166" s="332"/>
      <c r="K166" s="328"/>
    </row>
    <row r="167" ht="18.75" customHeight="1">
      <c r="B167" s="339"/>
      <c r="C167" s="339"/>
      <c r="D167" s="339"/>
      <c r="E167" s="339"/>
      <c r="F167" s="339"/>
      <c r="G167" s="339"/>
      <c r="H167" s="339"/>
      <c r="I167" s="339"/>
      <c r="J167" s="339"/>
      <c r="K167" s="339"/>
    </row>
    <row r="168" ht="7.5" customHeight="1">
      <c r="B168" s="318"/>
      <c r="C168" s="319"/>
      <c r="D168" s="319"/>
      <c r="E168" s="319"/>
      <c r="F168" s="319"/>
      <c r="G168" s="319"/>
      <c r="H168" s="319"/>
      <c r="I168" s="319"/>
      <c r="J168" s="319"/>
      <c r="K168" s="320"/>
    </row>
    <row r="169" ht="45" customHeight="1">
      <c r="B169" s="321"/>
      <c r="C169" s="322" t="s">
        <v>729</v>
      </c>
      <c r="D169" s="322"/>
      <c r="E169" s="322"/>
      <c r="F169" s="322"/>
      <c r="G169" s="322"/>
      <c r="H169" s="322"/>
      <c r="I169" s="322"/>
      <c r="J169" s="322"/>
      <c r="K169" s="323"/>
    </row>
    <row r="170" ht="17.25" customHeight="1">
      <c r="B170" s="321"/>
      <c r="C170" s="346" t="s">
        <v>658</v>
      </c>
      <c r="D170" s="346"/>
      <c r="E170" s="346"/>
      <c r="F170" s="346" t="s">
        <v>659</v>
      </c>
      <c r="G170" s="383"/>
      <c r="H170" s="384" t="s">
        <v>175</v>
      </c>
      <c r="I170" s="384" t="s">
        <v>69</v>
      </c>
      <c r="J170" s="346" t="s">
        <v>660</v>
      </c>
      <c r="K170" s="323"/>
    </row>
    <row r="171" ht="17.25" customHeight="1">
      <c r="B171" s="324"/>
      <c r="C171" s="348" t="s">
        <v>661</v>
      </c>
      <c r="D171" s="348"/>
      <c r="E171" s="348"/>
      <c r="F171" s="349" t="s">
        <v>662</v>
      </c>
      <c r="G171" s="385"/>
      <c r="H171" s="386"/>
      <c r="I171" s="386"/>
      <c r="J171" s="348" t="s">
        <v>663</v>
      </c>
      <c r="K171" s="326"/>
    </row>
    <row r="172" ht="5.25" customHeight="1">
      <c r="B172" s="354"/>
      <c r="C172" s="351"/>
      <c r="D172" s="351"/>
      <c r="E172" s="351"/>
      <c r="F172" s="351"/>
      <c r="G172" s="352"/>
      <c r="H172" s="351"/>
      <c r="I172" s="351"/>
      <c r="J172" s="351"/>
      <c r="K172" s="375"/>
    </row>
    <row r="173" ht="15" customHeight="1">
      <c r="B173" s="354"/>
      <c r="C173" s="332" t="s">
        <v>667</v>
      </c>
      <c r="D173" s="332"/>
      <c r="E173" s="332"/>
      <c r="F173" s="353" t="s">
        <v>664</v>
      </c>
      <c r="G173" s="332"/>
      <c r="H173" s="332" t="s">
        <v>703</v>
      </c>
      <c r="I173" s="332" t="s">
        <v>666</v>
      </c>
      <c r="J173" s="332">
        <v>120</v>
      </c>
      <c r="K173" s="375"/>
    </row>
    <row r="174" ht="15" customHeight="1">
      <c r="B174" s="354"/>
      <c r="C174" s="332" t="s">
        <v>712</v>
      </c>
      <c r="D174" s="332"/>
      <c r="E174" s="332"/>
      <c r="F174" s="353" t="s">
        <v>664</v>
      </c>
      <c r="G174" s="332"/>
      <c r="H174" s="332" t="s">
        <v>713</v>
      </c>
      <c r="I174" s="332" t="s">
        <v>666</v>
      </c>
      <c r="J174" s="332" t="s">
        <v>714</v>
      </c>
      <c r="K174" s="375"/>
    </row>
    <row r="175" ht="15" customHeight="1">
      <c r="B175" s="354"/>
      <c r="C175" s="332" t="s">
        <v>96</v>
      </c>
      <c r="D175" s="332"/>
      <c r="E175" s="332"/>
      <c r="F175" s="353" t="s">
        <v>664</v>
      </c>
      <c r="G175" s="332"/>
      <c r="H175" s="332" t="s">
        <v>730</v>
      </c>
      <c r="I175" s="332" t="s">
        <v>666</v>
      </c>
      <c r="J175" s="332" t="s">
        <v>714</v>
      </c>
      <c r="K175" s="375"/>
    </row>
    <row r="176" ht="15" customHeight="1">
      <c r="B176" s="354"/>
      <c r="C176" s="332" t="s">
        <v>669</v>
      </c>
      <c r="D176" s="332"/>
      <c r="E176" s="332"/>
      <c r="F176" s="353" t="s">
        <v>670</v>
      </c>
      <c r="G176" s="332"/>
      <c r="H176" s="332" t="s">
        <v>730</v>
      </c>
      <c r="I176" s="332" t="s">
        <v>666</v>
      </c>
      <c r="J176" s="332">
        <v>50</v>
      </c>
      <c r="K176" s="375"/>
    </row>
    <row r="177" ht="15" customHeight="1">
      <c r="B177" s="354"/>
      <c r="C177" s="332" t="s">
        <v>672</v>
      </c>
      <c r="D177" s="332"/>
      <c r="E177" s="332"/>
      <c r="F177" s="353" t="s">
        <v>664</v>
      </c>
      <c r="G177" s="332"/>
      <c r="H177" s="332" t="s">
        <v>730</v>
      </c>
      <c r="I177" s="332" t="s">
        <v>674</v>
      </c>
      <c r="J177" s="332"/>
      <c r="K177" s="375"/>
    </row>
    <row r="178" ht="15" customHeight="1">
      <c r="B178" s="354"/>
      <c r="C178" s="332" t="s">
        <v>683</v>
      </c>
      <c r="D178" s="332"/>
      <c r="E178" s="332"/>
      <c r="F178" s="353" t="s">
        <v>670</v>
      </c>
      <c r="G178" s="332"/>
      <c r="H178" s="332" t="s">
        <v>730</v>
      </c>
      <c r="I178" s="332" t="s">
        <v>666</v>
      </c>
      <c r="J178" s="332">
        <v>50</v>
      </c>
      <c r="K178" s="375"/>
    </row>
    <row r="179" ht="15" customHeight="1">
      <c r="B179" s="354"/>
      <c r="C179" s="332" t="s">
        <v>691</v>
      </c>
      <c r="D179" s="332"/>
      <c r="E179" s="332"/>
      <c r="F179" s="353" t="s">
        <v>670</v>
      </c>
      <c r="G179" s="332"/>
      <c r="H179" s="332" t="s">
        <v>730</v>
      </c>
      <c r="I179" s="332" t="s">
        <v>666</v>
      </c>
      <c r="J179" s="332">
        <v>50</v>
      </c>
      <c r="K179" s="375"/>
    </row>
    <row r="180" ht="15" customHeight="1">
      <c r="B180" s="354"/>
      <c r="C180" s="332" t="s">
        <v>689</v>
      </c>
      <c r="D180" s="332"/>
      <c r="E180" s="332"/>
      <c r="F180" s="353" t="s">
        <v>670</v>
      </c>
      <c r="G180" s="332"/>
      <c r="H180" s="332" t="s">
        <v>730</v>
      </c>
      <c r="I180" s="332" t="s">
        <v>666</v>
      </c>
      <c r="J180" s="332">
        <v>50</v>
      </c>
      <c r="K180" s="375"/>
    </row>
    <row r="181" ht="15" customHeight="1">
      <c r="B181" s="354"/>
      <c r="C181" s="332" t="s">
        <v>174</v>
      </c>
      <c r="D181" s="332"/>
      <c r="E181" s="332"/>
      <c r="F181" s="353" t="s">
        <v>664</v>
      </c>
      <c r="G181" s="332"/>
      <c r="H181" s="332" t="s">
        <v>731</v>
      </c>
      <c r="I181" s="332" t="s">
        <v>732</v>
      </c>
      <c r="J181" s="332"/>
      <c r="K181" s="375"/>
    </row>
    <row r="182" ht="15" customHeight="1">
      <c r="B182" s="354"/>
      <c r="C182" s="332" t="s">
        <v>69</v>
      </c>
      <c r="D182" s="332"/>
      <c r="E182" s="332"/>
      <c r="F182" s="353" t="s">
        <v>664</v>
      </c>
      <c r="G182" s="332"/>
      <c r="H182" s="332" t="s">
        <v>733</v>
      </c>
      <c r="I182" s="332" t="s">
        <v>734</v>
      </c>
      <c r="J182" s="332">
        <v>1</v>
      </c>
      <c r="K182" s="375"/>
    </row>
    <row r="183" ht="15" customHeight="1">
      <c r="B183" s="354"/>
      <c r="C183" s="332" t="s">
        <v>65</v>
      </c>
      <c r="D183" s="332"/>
      <c r="E183" s="332"/>
      <c r="F183" s="353" t="s">
        <v>664</v>
      </c>
      <c r="G183" s="332"/>
      <c r="H183" s="332" t="s">
        <v>735</v>
      </c>
      <c r="I183" s="332" t="s">
        <v>666</v>
      </c>
      <c r="J183" s="332">
        <v>20</v>
      </c>
      <c r="K183" s="375"/>
    </row>
    <row r="184" ht="15" customHeight="1">
      <c r="B184" s="354"/>
      <c r="C184" s="332" t="s">
        <v>175</v>
      </c>
      <c r="D184" s="332"/>
      <c r="E184" s="332"/>
      <c r="F184" s="353" t="s">
        <v>664</v>
      </c>
      <c r="G184" s="332"/>
      <c r="H184" s="332" t="s">
        <v>736</v>
      </c>
      <c r="I184" s="332" t="s">
        <v>666</v>
      </c>
      <c r="J184" s="332">
        <v>255</v>
      </c>
      <c r="K184" s="375"/>
    </row>
    <row r="185" ht="15" customHeight="1">
      <c r="B185" s="354"/>
      <c r="C185" s="332" t="s">
        <v>176</v>
      </c>
      <c r="D185" s="332"/>
      <c r="E185" s="332"/>
      <c r="F185" s="353" t="s">
        <v>664</v>
      </c>
      <c r="G185" s="332"/>
      <c r="H185" s="332" t="s">
        <v>628</v>
      </c>
      <c r="I185" s="332" t="s">
        <v>666</v>
      </c>
      <c r="J185" s="332">
        <v>10</v>
      </c>
      <c r="K185" s="375"/>
    </row>
    <row r="186" ht="15" customHeight="1">
      <c r="B186" s="354"/>
      <c r="C186" s="332" t="s">
        <v>177</v>
      </c>
      <c r="D186" s="332"/>
      <c r="E186" s="332"/>
      <c r="F186" s="353" t="s">
        <v>664</v>
      </c>
      <c r="G186" s="332"/>
      <c r="H186" s="332" t="s">
        <v>737</v>
      </c>
      <c r="I186" s="332" t="s">
        <v>698</v>
      </c>
      <c r="J186" s="332"/>
      <c r="K186" s="375"/>
    </row>
    <row r="187" ht="15" customHeight="1">
      <c r="B187" s="354"/>
      <c r="C187" s="332" t="s">
        <v>738</v>
      </c>
      <c r="D187" s="332"/>
      <c r="E187" s="332"/>
      <c r="F187" s="353" t="s">
        <v>664</v>
      </c>
      <c r="G187" s="332"/>
      <c r="H187" s="332" t="s">
        <v>739</v>
      </c>
      <c r="I187" s="332" t="s">
        <v>698</v>
      </c>
      <c r="J187" s="332"/>
      <c r="K187" s="375"/>
    </row>
    <row r="188" ht="15" customHeight="1">
      <c r="B188" s="354"/>
      <c r="C188" s="332" t="s">
        <v>727</v>
      </c>
      <c r="D188" s="332"/>
      <c r="E188" s="332"/>
      <c r="F188" s="353" t="s">
        <v>664</v>
      </c>
      <c r="G188" s="332"/>
      <c r="H188" s="332" t="s">
        <v>740</v>
      </c>
      <c r="I188" s="332" t="s">
        <v>698</v>
      </c>
      <c r="J188" s="332"/>
      <c r="K188" s="375"/>
    </row>
    <row r="189" ht="15" customHeight="1">
      <c r="B189" s="354"/>
      <c r="C189" s="332" t="s">
        <v>179</v>
      </c>
      <c r="D189" s="332"/>
      <c r="E189" s="332"/>
      <c r="F189" s="353" t="s">
        <v>670</v>
      </c>
      <c r="G189" s="332"/>
      <c r="H189" s="332" t="s">
        <v>741</v>
      </c>
      <c r="I189" s="332" t="s">
        <v>666</v>
      </c>
      <c r="J189" s="332">
        <v>50</v>
      </c>
      <c r="K189" s="375"/>
    </row>
    <row r="190" ht="15" customHeight="1">
      <c r="B190" s="354"/>
      <c r="C190" s="332" t="s">
        <v>742</v>
      </c>
      <c r="D190" s="332"/>
      <c r="E190" s="332"/>
      <c r="F190" s="353" t="s">
        <v>670</v>
      </c>
      <c r="G190" s="332"/>
      <c r="H190" s="332" t="s">
        <v>743</v>
      </c>
      <c r="I190" s="332" t="s">
        <v>744</v>
      </c>
      <c r="J190" s="332"/>
      <c r="K190" s="375"/>
    </row>
    <row r="191" ht="15" customHeight="1">
      <c r="B191" s="354"/>
      <c r="C191" s="332" t="s">
        <v>745</v>
      </c>
      <c r="D191" s="332"/>
      <c r="E191" s="332"/>
      <c r="F191" s="353" t="s">
        <v>670</v>
      </c>
      <c r="G191" s="332"/>
      <c r="H191" s="332" t="s">
        <v>746</v>
      </c>
      <c r="I191" s="332" t="s">
        <v>744</v>
      </c>
      <c r="J191" s="332"/>
      <c r="K191" s="375"/>
    </row>
    <row r="192" ht="15" customHeight="1">
      <c r="B192" s="354"/>
      <c r="C192" s="332" t="s">
        <v>747</v>
      </c>
      <c r="D192" s="332"/>
      <c r="E192" s="332"/>
      <c r="F192" s="353" t="s">
        <v>670</v>
      </c>
      <c r="G192" s="332"/>
      <c r="H192" s="332" t="s">
        <v>748</v>
      </c>
      <c r="I192" s="332" t="s">
        <v>744</v>
      </c>
      <c r="J192" s="332"/>
      <c r="K192" s="375"/>
    </row>
    <row r="193" ht="15" customHeight="1">
      <c r="B193" s="354"/>
      <c r="C193" s="387" t="s">
        <v>749</v>
      </c>
      <c r="D193" s="332"/>
      <c r="E193" s="332"/>
      <c r="F193" s="353" t="s">
        <v>670</v>
      </c>
      <c r="G193" s="332"/>
      <c r="H193" s="332" t="s">
        <v>750</v>
      </c>
      <c r="I193" s="332" t="s">
        <v>751</v>
      </c>
      <c r="J193" s="388" t="s">
        <v>752</v>
      </c>
      <c r="K193" s="375"/>
    </row>
    <row r="194" ht="15" customHeight="1">
      <c r="B194" s="354"/>
      <c r="C194" s="338" t="s">
        <v>54</v>
      </c>
      <c r="D194" s="332"/>
      <c r="E194" s="332"/>
      <c r="F194" s="353" t="s">
        <v>664</v>
      </c>
      <c r="G194" s="332"/>
      <c r="H194" s="328" t="s">
        <v>753</v>
      </c>
      <c r="I194" s="332" t="s">
        <v>754</v>
      </c>
      <c r="J194" s="332"/>
      <c r="K194" s="375"/>
    </row>
    <row r="195" ht="15" customHeight="1">
      <c r="B195" s="354"/>
      <c r="C195" s="338" t="s">
        <v>755</v>
      </c>
      <c r="D195" s="332"/>
      <c r="E195" s="332"/>
      <c r="F195" s="353" t="s">
        <v>664</v>
      </c>
      <c r="G195" s="332"/>
      <c r="H195" s="332" t="s">
        <v>756</v>
      </c>
      <c r="I195" s="332" t="s">
        <v>698</v>
      </c>
      <c r="J195" s="332"/>
      <c r="K195" s="375"/>
    </row>
    <row r="196" ht="15" customHeight="1">
      <c r="B196" s="354"/>
      <c r="C196" s="338" t="s">
        <v>757</v>
      </c>
      <c r="D196" s="332"/>
      <c r="E196" s="332"/>
      <c r="F196" s="353" t="s">
        <v>664</v>
      </c>
      <c r="G196" s="332"/>
      <c r="H196" s="332" t="s">
        <v>758</v>
      </c>
      <c r="I196" s="332" t="s">
        <v>698</v>
      </c>
      <c r="J196" s="332"/>
      <c r="K196" s="375"/>
    </row>
    <row r="197" ht="15" customHeight="1">
      <c r="B197" s="354"/>
      <c r="C197" s="338" t="s">
        <v>759</v>
      </c>
      <c r="D197" s="332"/>
      <c r="E197" s="332"/>
      <c r="F197" s="353" t="s">
        <v>670</v>
      </c>
      <c r="G197" s="332"/>
      <c r="H197" s="332" t="s">
        <v>760</v>
      </c>
      <c r="I197" s="332" t="s">
        <v>698</v>
      </c>
      <c r="J197" s="332"/>
      <c r="K197" s="375"/>
    </row>
    <row r="198" ht="15" customHeight="1">
      <c r="B198" s="381"/>
      <c r="C198" s="389"/>
      <c r="D198" s="363"/>
      <c r="E198" s="363"/>
      <c r="F198" s="363"/>
      <c r="G198" s="363"/>
      <c r="H198" s="363"/>
      <c r="I198" s="363"/>
      <c r="J198" s="363"/>
      <c r="K198" s="382"/>
    </row>
    <row r="199" ht="18.75" customHeight="1">
      <c r="B199" s="328"/>
      <c r="C199" s="332"/>
      <c r="D199" s="332"/>
      <c r="E199" s="332"/>
      <c r="F199" s="353"/>
      <c r="G199" s="332"/>
      <c r="H199" s="332"/>
      <c r="I199" s="332"/>
      <c r="J199" s="332"/>
      <c r="K199" s="328"/>
    </row>
    <row r="200" ht="18.75" customHeight="1">
      <c r="B200" s="339"/>
      <c r="C200" s="339"/>
      <c r="D200" s="339"/>
      <c r="E200" s="339"/>
      <c r="F200" s="339"/>
      <c r="G200" s="339"/>
      <c r="H200" s="339"/>
      <c r="I200" s="339"/>
      <c r="J200" s="339"/>
      <c r="K200" s="339"/>
    </row>
    <row r="201" ht="13.5">
      <c r="B201" s="318"/>
      <c r="C201" s="319"/>
      <c r="D201" s="319"/>
      <c r="E201" s="319"/>
      <c r="F201" s="319"/>
      <c r="G201" s="319"/>
      <c r="H201" s="319"/>
      <c r="I201" s="319"/>
      <c r="J201" s="319"/>
      <c r="K201" s="320"/>
    </row>
    <row r="202" ht="21" customHeight="1">
      <c r="B202" s="321"/>
      <c r="C202" s="322" t="s">
        <v>761</v>
      </c>
      <c r="D202" s="322"/>
      <c r="E202" s="322"/>
      <c r="F202" s="322"/>
      <c r="G202" s="322"/>
      <c r="H202" s="322"/>
      <c r="I202" s="322"/>
      <c r="J202" s="322"/>
      <c r="K202" s="323"/>
    </row>
    <row r="203" ht="25.5" customHeight="1">
      <c r="B203" s="321"/>
      <c r="C203" s="390" t="s">
        <v>762</v>
      </c>
      <c r="D203" s="390"/>
      <c r="E203" s="390"/>
      <c r="F203" s="390" t="s">
        <v>763</v>
      </c>
      <c r="G203" s="391"/>
      <c r="H203" s="390" t="s">
        <v>764</v>
      </c>
      <c r="I203" s="390"/>
      <c r="J203" s="390"/>
      <c r="K203" s="323"/>
    </row>
    <row r="204" ht="5.25" customHeight="1">
      <c r="B204" s="354"/>
      <c r="C204" s="351"/>
      <c r="D204" s="351"/>
      <c r="E204" s="351"/>
      <c r="F204" s="351"/>
      <c r="G204" s="332"/>
      <c r="H204" s="351"/>
      <c r="I204" s="351"/>
      <c r="J204" s="351"/>
      <c r="K204" s="375"/>
    </row>
    <row r="205" ht="15" customHeight="1">
      <c r="B205" s="354"/>
      <c r="C205" s="332" t="s">
        <v>754</v>
      </c>
      <c r="D205" s="332"/>
      <c r="E205" s="332"/>
      <c r="F205" s="353" t="s">
        <v>55</v>
      </c>
      <c r="G205" s="332"/>
      <c r="H205" s="332" t="s">
        <v>765</v>
      </c>
      <c r="I205" s="332"/>
      <c r="J205" s="332"/>
      <c r="K205" s="375"/>
    </row>
    <row r="206" ht="15" customHeight="1">
      <c r="B206" s="354"/>
      <c r="C206" s="360"/>
      <c r="D206" s="332"/>
      <c r="E206" s="332"/>
      <c r="F206" s="353" t="s">
        <v>56</v>
      </c>
      <c r="G206" s="332"/>
      <c r="H206" s="332" t="s">
        <v>766</v>
      </c>
      <c r="I206" s="332"/>
      <c r="J206" s="332"/>
      <c r="K206" s="375"/>
    </row>
    <row r="207" ht="15" customHeight="1">
      <c r="B207" s="354"/>
      <c r="C207" s="360"/>
      <c r="D207" s="332"/>
      <c r="E207" s="332"/>
      <c r="F207" s="353" t="s">
        <v>59</v>
      </c>
      <c r="G207" s="332"/>
      <c r="H207" s="332" t="s">
        <v>767</v>
      </c>
      <c r="I207" s="332"/>
      <c r="J207" s="332"/>
      <c r="K207" s="375"/>
    </row>
    <row r="208" ht="15" customHeight="1">
      <c r="B208" s="354"/>
      <c r="C208" s="332"/>
      <c r="D208" s="332"/>
      <c r="E208" s="332"/>
      <c r="F208" s="353" t="s">
        <v>57</v>
      </c>
      <c r="G208" s="332"/>
      <c r="H208" s="332" t="s">
        <v>768</v>
      </c>
      <c r="I208" s="332"/>
      <c r="J208" s="332"/>
      <c r="K208" s="375"/>
    </row>
    <row r="209" ht="15" customHeight="1">
      <c r="B209" s="354"/>
      <c r="C209" s="332"/>
      <c r="D209" s="332"/>
      <c r="E209" s="332"/>
      <c r="F209" s="353" t="s">
        <v>58</v>
      </c>
      <c r="G209" s="332"/>
      <c r="H209" s="332" t="s">
        <v>769</v>
      </c>
      <c r="I209" s="332"/>
      <c r="J209" s="332"/>
      <c r="K209" s="375"/>
    </row>
    <row r="210" ht="15" customHeight="1">
      <c r="B210" s="354"/>
      <c r="C210" s="332"/>
      <c r="D210" s="332"/>
      <c r="E210" s="332"/>
      <c r="F210" s="353"/>
      <c r="G210" s="332"/>
      <c r="H210" s="332"/>
      <c r="I210" s="332"/>
      <c r="J210" s="332"/>
      <c r="K210" s="375"/>
    </row>
    <row r="211" ht="15" customHeight="1">
      <c r="B211" s="354"/>
      <c r="C211" s="332" t="s">
        <v>710</v>
      </c>
      <c r="D211" s="332"/>
      <c r="E211" s="332"/>
      <c r="F211" s="353" t="s">
        <v>90</v>
      </c>
      <c r="G211" s="332"/>
      <c r="H211" s="332" t="s">
        <v>770</v>
      </c>
      <c r="I211" s="332"/>
      <c r="J211" s="332"/>
      <c r="K211" s="375"/>
    </row>
    <row r="212" ht="15" customHeight="1">
      <c r="B212" s="354"/>
      <c r="C212" s="360"/>
      <c r="D212" s="332"/>
      <c r="E212" s="332"/>
      <c r="F212" s="353" t="s">
        <v>609</v>
      </c>
      <c r="G212" s="332"/>
      <c r="H212" s="332" t="s">
        <v>610</v>
      </c>
      <c r="I212" s="332"/>
      <c r="J212" s="332"/>
      <c r="K212" s="375"/>
    </row>
    <row r="213" ht="15" customHeight="1">
      <c r="B213" s="354"/>
      <c r="C213" s="332"/>
      <c r="D213" s="332"/>
      <c r="E213" s="332"/>
      <c r="F213" s="353" t="s">
        <v>607</v>
      </c>
      <c r="G213" s="332"/>
      <c r="H213" s="332" t="s">
        <v>771</v>
      </c>
      <c r="I213" s="332"/>
      <c r="J213" s="332"/>
      <c r="K213" s="375"/>
    </row>
    <row r="214" ht="15" customHeight="1">
      <c r="B214" s="392"/>
      <c r="C214" s="360"/>
      <c r="D214" s="360"/>
      <c r="E214" s="360"/>
      <c r="F214" s="353" t="s">
        <v>611</v>
      </c>
      <c r="G214" s="338"/>
      <c r="H214" s="379" t="s">
        <v>612</v>
      </c>
      <c r="I214" s="379"/>
      <c r="J214" s="379"/>
      <c r="K214" s="393"/>
    </row>
    <row r="215" ht="15" customHeight="1">
      <c r="B215" s="392"/>
      <c r="C215" s="360"/>
      <c r="D215" s="360"/>
      <c r="E215" s="360"/>
      <c r="F215" s="353" t="s">
        <v>502</v>
      </c>
      <c r="G215" s="338"/>
      <c r="H215" s="379" t="s">
        <v>772</v>
      </c>
      <c r="I215" s="379"/>
      <c r="J215" s="379"/>
      <c r="K215" s="393"/>
    </row>
    <row r="216" ht="15" customHeight="1">
      <c r="B216" s="392"/>
      <c r="C216" s="360"/>
      <c r="D216" s="360"/>
      <c r="E216" s="360"/>
      <c r="F216" s="394"/>
      <c r="G216" s="338"/>
      <c r="H216" s="395"/>
      <c r="I216" s="395"/>
      <c r="J216" s="395"/>
      <c r="K216" s="393"/>
    </row>
    <row r="217" ht="15" customHeight="1">
      <c r="B217" s="392"/>
      <c r="C217" s="332" t="s">
        <v>734</v>
      </c>
      <c r="D217" s="360"/>
      <c r="E217" s="360"/>
      <c r="F217" s="353">
        <v>1</v>
      </c>
      <c r="G217" s="338"/>
      <c r="H217" s="379" t="s">
        <v>773</v>
      </c>
      <c r="I217" s="379"/>
      <c r="J217" s="379"/>
      <c r="K217" s="393"/>
    </row>
    <row r="218" ht="15" customHeight="1">
      <c r="B218" s="392"/>
      <c r="C218" s="360"/>
      <c r="D218" s="360"/>
      <c r="E218" s="360"/>
      <c r="F218" s="353">
        <v>2</v>
      </c>
      <c r="G218" s="338"/>
      <c r="H218" s="379" t="s">
        <v>774</v>
      </c>
      <c r="I218" s="379"/>
      <c r="J218" s="379"/>
      <c r="K218" s="393"/>
    </row>
    <row r="219" ht="15" customHeight="1">
      <c r="B219" s="392"/>
      <c r="C219" s="360"/>
      <c r="D219" s="360"/>
      <c r="E219" s="360"/>
      <c r="F219" s="353">
        <v>3</v>
      </c>
      <c r="G219" s="338"/>
      <c r="H219" s="379" t="s">
        <v>775</v>
      </c>
      <c r="I219" s="379"/>
      <c r="J219" s="379"/>
      <c r="K219" s="393"/>
    </row>
    <row r="220" ht="15" customHeight="1">
      <c r="B220" s="392"/>
      <c r="C220" s="360"/>
      <c r="D220" s="360"/>
      <c r="E220" s="360"/>
      <c r="F220" s="353">
        <v>4</v>
      </c>
      <c r="G220" s="338"/>
      <c r="H220" s="379" t="s">
        <v>776</v>
      </c>
      <c r="I220" s="379"/>
      <c r="J220" s="379"/>
      <c r="K220" s="393"/>
    </row>
    <row r="221" ht="12.75" customHeight="1">
      <c r="B221" s="396"/>
      <c r="C221" s="397"/>
      <c r="D221" s="397"/>
      <c r="E221" s="397"/>
      <c r="F221" s="397"/>
      <c r="G221" s="397"/>
      <c r="H221" s="397"/>
      <c r="I221" s="397"/>
      <c r="J221" s="397"/>
      <c r="K221" s="39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2018-10-04T11:18:37Z</dcterms:created>
  <dcterms:modified xsi:type="dcterms:W3CDTF">2018-10-04T11:18:49Z</dcterms:modified>
</cp:coreProperties>
</file>